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WLICA\Dubenec IV\VŘ - zadání 16122020\"/>
    </mc:Choice>
  </mc:AlternateContent>
  <xr:revisionPtr revIDLastSave="0" documentId="13_ncr:1_{EA299D6C-0375-4DE0-A13C-E760658B9F2D}" xr6:coauthVersionLast="46" xr6:coauthVersionMax="46" xr10:uidLastSave="{00000000-0000-0000-0000-000000000000}"/>
  <bookViews>
    <workbookView xWindow="-108" yWindow="-108" windowWidth="23256" windowHeight="12576" tabRatio="851" xr2:uid="{00000000-000D-0000-FFFF-FFFF00000000}"/>
  </bookViews>
  <sheets>
    <sheet name="Stavba" sheetId="1" r:id="rId1"/>
    <sheet name="01 01 KL" sheetId="2" r:id="rId2"/>
    <sheet name="01 01 Rek" sheetId="3" r:id="rId3"/>
    <sheet name="01 01 Pol" sheetId="4" r:id="rId4"/>
    <sheet name="01 02 KL" sheetId="5" r:id="rId5"/>
    <sheet name="01 02 Rek" sheetId="6" r:id="rId6"/>
    <sheet name="01 02 Pol" sheetId="7" r:id="rId7"/>
    <sheet name="01 03 KL" sheetId="8" r:id="rId8"/>
    <sheet name="01 03 Rek" sheetId="9" r:id="rId9"/>
    <sheet name="01 03 Pol" sheetId="10" r:id="rId10"/>
    <sheet name="01 04 KL" sheetId="11" r:id="rId11"/>
    <sheet name="01 04 Rek" sheetId="12" r:id="rId12"/>
    <sheet name="01 04 Pol" sheetId="13" r:id="rId13"/>
    <sheet name="01 05 KL" sheetId="14" r:id="rId14"/>
    <sheet name="01 05 Rek" sheetId="15" r:id="rId15"/>
    <sheet name="01 05 Pol" sheetId="16" r:id="rId16"/>
    <sheet name="01 06 KL" sheetId="17" r:id="rId17"/>
    <sheet name="01 06 Rek" sheetId="18" r:id="rId18"/>
    <sheet name="01 06 Pol" sheetId="19" r:id="rId19"/>
    <sheet name="01 07 KL" sheetId="20" r:id="rId20"/>
    <sheet name="01 07 Rek" sheetId="21" r:id="rId21"/>
    <sheet name="01 07 Pol" sheetId="22" r:id="rId22"/>
    <sheet name="01 08 KL" sheetId="23" r:id="rId23"/>
    <sheet name="01 08 Rek" sheetId="24" r:id="rId24"/>
    <sheet name="01 08 Pol" sheetId="25" r:id="rId25"/>
    <sheet name="01 09 KL" sheetId="26" r:id="rId26"/>
    <sheet name="01 09 Rek" sheetId="27" r:id="rId27"/>
    <sheet name="01 09 Pol" sheetId="28" r:id="rId28"/>
    <sheet name="List1" sheetId="29" r:id="rId29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'01 01 Pol'!$1:$6</definedName>
    <definedName name="_xlnm.Print_Titles" localSheetId="2">'01 01 Rek'!$1:$6</definedName>
    <definedName name="_xlnm.Print_Titles" localSheetId="6">'01 02 Pol'!$1:$6</definedName>
    <definedName name="_xlnm.Print_Titles" localSheetId="5">'01 02 Rek'!$1:$6</definedName>
    <definedName name="_xlnm.Print_Titles" localSheetId="9">'01 03 Pol'!$1:$6</definedName>
    <definedName name="_xlnm.Print_Titles" localSheetId="8">'01 03 Rek'!$1:$6</definedName>
    <definedName name="_xlnm.Print_Titles" localSheetId="12">'01 04 Pol'!$1:$6</definedName>
    <definedName name="_xlnm.Print_Titles" localSheetId="11">'01 04 Rek'!$1:$6</definedName>
    <definedName name="_xlnm.Print_Titles" localSheetId="15">'01 05 Pol'!$1:$6</definedName>
    <definedName name="_xlnm.Print_Titles" localSheetId="14">'01 05 Rek'!$1:$6</definedName>
    <definedName name="_xlnm.Print_Titles" localSheetId="18">'01 06 Pol'!$1:$6</definedName>
    <definedName name="_xlnm.Print_Titles" localSheetId="17">'01 06 Rek'!$1:$6</definedName>
    <definedName name="_xlnm.Print_Titles" localSheetId="21">'01 07 Pol'!$1:$6</definedName>
    <definedName name="_xlnm.Print_Titles" localSheetId="20">'01 07 Rek'!$1:$6</definedName>
    <definedName name="_xlnm.Print_Titles" localSheetId="24">'01 08 Pol'!$1:$6</definedName>
    <definedName name="_xlnm.Print_Titles" localSheetId="23">'01 08 Rek'!$1:$6</definedName>
    <definedName name="_xlnm.Print_Titles" localSheetId="27">'01 09 Pol'!$1:$6</definedName>
    <definedName name="_xlnm.Print_Titles" localSheetId="26">'01 09 Rek'!$1:$6</definedName>
    <definedName name="Objednatel" localSheetId="0">Stavba!$D$11</definedName>
    <definedName name="Objekt" localSheetId="0">Stavba!$B$29</definedName>
    <definedName name="_xlnm.Print_Area" localSheetId="1">'01 01 KL'!$A$1:$G$45</definedName>
    <definedName name="_xlnm.Print_Area" localSheetId="3">'01 01 Pol'!$A$1:$K$149</definedName>
    <definedName name="_xlnm.Print_Area" localSheetId="2">'01 01 Rek'!$A$1:$I$32</definedName>
    <definedName name="_xlnm.Print_Area" localSheetId="4">'01 02 KL'!$A$1:$G$45</definedName>
    <definedName name="_xlnm.Print_Area" localSheetId="6">'01 02 Pol'!$A$1:$K$41</definedName>
    <definedName name="_xlnm.Print_Area" localSheetId="5">'01 02 Rek'!$A$1:$I$26</definedName>
    <definedName name="_xlnm.Print_Area" localSheetId="7">'01 03 KL'!$A$1:$G$45</definedName>
    <definedName name="_xlnm.Print_Area" localSheetId="9">'01 03 Pol'!$A$1:$K$83</definedName>
    <definedName name="_xlnm.Print_Area" localSheetId="8">'01 03 Rek'!$A$1:$I$28</definedName>
    <definedName name="_xlnm.Print_Area" localSheetId="10">'01 04 KL'!$A$1:$G$45</definedName>
    <definedName name="_xlnm.Print_Area" localSheetId="12">'01 04 Pol'!$A$1:$K$63</definedName>
    <definedName name="_xlnm.Print_Area" localSheetId="11">'01 04 Rek'!$A$1:$I$30</definedName>
    <definedName name="_xlnm.Print_Area" localSheetId="13">'01 05 KL'!$A$1:$G$45</definedName>
    <definedName name="_xlnm.Print_Area" localSheetId="15">'01 05 Pol'!$A$1:$K$63</definedName>
    <definedName name="_xlnm.Print_Area" localSheetId="14">'01 05 Rek'!$A$1:$I$30</definedName>
    <definedName name="_xlnm.Print_Area" localSheetId="16">'01 06 KL'!$A$1:$G$45</definedName>
    <definedName name="_xlnm.Print_Area" localSheetId="18">'01 06 Pol'!$A$1:$K$36</definedName>
    <definedName name="_xlnm.Print_Area" localSheetId="17">'01 06 Rek'!$A$1:$I$26</definedName>
    <definedName name="_xlnm.Print_Area" localSheetId="19">'01 07 KL'!$A$1:$G$45</definedName>
    <definedName name="_xlnm.Print_Area" localSheetId="21">'01 07 Pol'!$A$1:$K$72</definedName>
    <definedName name="_xlnm.Print_Area" localSheetId="20">'01 07 Rek'!$A$1:$I$28</definedName>
    <definedName name="_xlnm.Print_Area" localSheetId="22">'01 08 KL'!$A$1:$G$45</definedName>
    <definedName name="_xlnm.Print_Area" localSheetId="24">'01 08 Pol'!$A$1:$K$60</definedName>
    <definedName name="_xlnm.Print_Area" localSheetId="23">'01 08 Rek'!$A$1:$I$28</definedName>
    <definedName name="_xlnm.Print_Area" localSheetId="25">'01 09 KL'!$A$1:$G$45</definedName>
    <definedName name="_xlnm.Print_Area" localSheetId="27">'01 09 Pol'!$A$1:$K$91</definedName>
    <definedName name="_xlnm.Print_Area" localSheetId="26">'01 09 Rek'!$A$1:$I$31</definedName>
    <definedName name="_xlnm.Print_Area" localSheetId="0">Stavba!$B$1:$J$51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lin" localSheetId="12" hidden="1">0</definedName>
    <definedName name="solver_lin" localSheetId="15" hidden="1">0</definedName>
    <definedName name="solver_lin" localSheetId="18" hidden="1">0</definedName>
    <definedName name="solver_lin" localSheetId="21" hidden="1">0</definedName>
    <definedName name="solver_lin" localSheetId="24" hidden="1">0</definedName>
    <definedName name="solver_lin" localSheetId="27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num" localSheetId="12" hidden="1">0</definedName>
    <definedName name="solver_num" localSheetId="15" hidden="1">0</definedName>
    <definedName name="solver_num" localSheetId="18" hidden="1">0</definedName>
    <definedName name="solver_num" localSheetId="21" hidden="1">0</definedName>
    <definedName name="solver_num" localSheetId="24" hidden="1">0</definedName>
    <definedName name="solver_num" localSheetId="27" hidden="1">0</definedName>
    <definedName name="solver_opt" localSheetId="3" hidden="1">'01 01 Pol'!#REF!</definedName>
    <definedName name="solver_opt" localSheetId="6" hidden="1">'01 02 Pol'!#REF!</definedName>
    <definedName name="solver_opt" localSheetId="9" hidden="1">'01 03 Pol'!#REF!</definedName>
    <definedName name="solver_opt" localSheetId="12" hidden="1">'01 04 Pol'!#REF!</definedName>
    <definedName name="solver_opt" localSheetId="15" hidden="1">'01 05 Pol'!#REF!</definedName>
    <definedName name="solver_opt" localSheetId="18" hidden="1">'01 06 Pol'!#REF!</definedName>
    <definedName name="solver_opt" localSheetId="21" hidden="1">'01 07 Pol'!#REF!</definedName>
    <definedName name="solver_opt" localSheetId="24" hidden="1">'01 08 Pol'!#REF!</definedName>
    <definedName name="solver_opt" localSheetId="27" hidden="1">'01 09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typ" localSheetId="12" hidden="1">1</definedName>
    <definedName name="solver_typ" localSheetId="15" hidden="1">1</definedName>
    <definedName name="solver_typ" localSheetId="18" hidden="1">1</definedName>
    <definedName name="solver_typ" localSheetId="21" hidden="1">1</definedName>
    <definedName name="solver_typ" localSheetId="24" hidden="1">1</definedName>
    <definedName name="solver_typ" localSheetId="27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lver_val" localSheetId="12" hidden="1">0</definedName>
    <definedName name="solver_val" localSheetId="15" hidden="1">0</definedName>
    <definedName name="solver_val" localSheetId="18" hidden="1">0</definedName>
    <definedName name="solver_val" localSheetId="21" hidden="1">0</definedName>
    <definedName name="solver_val" localSheetId="24" hidden="1">0</definedName>
    <definedName name="solver_val" localSheetId="27" hidden="1">0</definedName>
    <definedName name="SoucetDilu" localSheetId="0">Stavba!#REF!</definedName>
    <definedName name="StavbaCelkem" localSheetId="0">Stavba!$H$31</definedName>
    <definedName name="Zhotovitel" localSheetId="0">Stavba!$D$7</definedName>
  </definedNames>
  <calcPr calcId="181029"/>
</workbook>
</file>

<file path=xl/calcChain.xml><?xml version="1.0" encoding="utf-8"?>
<calcChain xmlns="http://schemas.openxmlformats.org/spreadsheetml/2006/main">
  <c r="G22" i="19" l="1"/>
  <c r="D21" i="26" l="1"/>
  <c r="D20" i="26"/>
  <c r="D19" i="26"/>
  <c r="D18" i="26"/>
  <c r="D17" i="26"/>
  <c r="D16" i="26"/>
  <c r="D15" i="26"/>
  <c r="BC90" i="28"/>
  <c r="BB90" i="28"/>
  <c r="BA90" i="28"/>
  <c r="AZ90" i="28"/>
  <c r="K90" i="28"/>
  <c r="I90" i="28"/>
  <c r="G90" i="28"/>
  <c r="AY90" i="28" s="1"/>
  <c r="BC89" i="28"/>
  <c r="BB89" i="28"/>
  <c r="BA89" i="28"/>
  <c r="AZ89" i="28"/>
  <c r="K89" i="28"/>
  <c r="K91" i="28" s="1"/>
  <c r="I89" i="28"/>
  <c r="G89" i="28"/>
  <c r="AY89" i="28" s="1"/>
  <c r="BC88" i="28"/>
  <c r="BB88" i="28"/>
  <c r="BA88" i="28"/>
  <c r="AZ88" i="28"/>
  <c r="K88" i="28"/>
  <c r="I88" i="28"/>
  <c r="I91" i="28" s="1"/>
  <c r="G88" i="28"/>
  <c r="B16" i="27"/>
  <c r="A16" i="27"/>
  <c r="BC84" i="28"/>
  <c r="BA84" i="28"/>
  <c r="AZ84" i="28"/>
  <c r="AY84" i="28"/>
  <c r="K84" i="28"/>
  <c r="I84" i="28"/>
  <c r="G84" i="28"/>
  <c r="BB84" i="28" s="1"/>
  <c r="BC82" i="28"/>
  <c r="BA82" i="28"/>
  <c r="AZ82" i="28"/>
  <c r="AY82" i="28"/>
  <c r="K82" i="28"/>
  <c r="I82" i="28"/>
  <c r="G82" i="28"/>
  <c r="BB82" i="28" s="1"/>
  <c r="BC80" i="28"/>
  <c r="BA80" i="28"/>
  <c r="AZ80" i="28"/>
  <c r="AY80" i="28"/>
  <c r="K80" i="28"/>
  <c r="I80" i="28"/>
  <c r="G80" i="28"/>
  <c r="BB80" i="28" s="1"/>
  <c r="BC78" i="28"/>
  <c r="BA78" i="28"/>
  <c r="AZ78" i="28"/>
  <c r="AY78" i="28"/>
  <c r="K78" i="28"/>
  <c r="I78" i="28"/>
  <c r="G78" i="28"/>
  <c r="BB78" i="28" s="1"/>
  <c r="BC77" i="28"/>
  <c r="BA77" i="28"/>
  <c r="AZ77" i="28"/>
  <c r="AY77" i="28"/>
  <c r="K77" i="28"/>
  <c r="I77" i="28"/>
  <c r="G77" i="28"/>
  <c r="BB77" i="28" s="1"/>
  <c r="BC76" i="28"/>
  <c r="BA76" i="28"/>
  <c r="AZ76" i="28"/>
  <c r="AY76" i="28"/>
  <c r="K76" i="28"/>
  <c r="I76" i="28"/>
  <c r="G76" i="28"/>
  <c r="BB76" i="28" s="1"/>
  <c r="BC75" i="28"/>
  <c r="BA75" i="28"/>
  <c r="AZ75" i="28"/>
  <c r="AY75" i="28"/>
  <c r="K75" i="28"/>
  <c r="I75" i="28"/>
  <c r="G75" i="28"/>
  <c r="BB75" i="28" s="1"/>
  <c r="BC74" i="28"/>
  <c r="BA74" i="28"/>
  <c r="AZ74" i="28"/>
  <c r="AY74" i="28"/>
  <c r="K74" i="28"/>
  <c r="I74" i="28"/>
  <c r="G74" i="28"/>
  <c r="BB74" i="28" s="1"/>
  <c r="BC73" i="28"/>
  <c r="BA73" i="28"/>
  <c r="AZ73" i="28"/>
  <c r="AY73" i="28"/>
  <c r="K73" i="28"/>
  <c r="I73" i="28"/>
  <c r="G73" i="28"/>
  <c r="BB73" i="28" s="1"/>
  <c r="BC71" i="28"/>
  <c r="BA71" i="28"/>
  <c r="AZ71" i="28"/>
  <c r="AY71" i="28"/>
  <c r="K71" i="28"/>
  <c r="I71" i="28"/>
  <c r="G71" i="28"/>
  <c r="BB71" i="28" s="1"/>
  <c r="BC69" i="28"/>
  <c r="BA69" i="28"/>
  <c r="AZ69" i="28"/>
  <c r="AY69" i="28"/>
  <c r="K69" i="28"/>
  <c r="I69" i="28"/>
  <c r="G69" i="28"/>
  <c r="BB69" i="28" s="1"/>
  <c r="BC68" i="28"/>
  <c r="BA68" i="28"/>
  <c r="AZ68" i="28"/>
  <c r="AY68" i="28"/>
  <c r="K68" i="28"/>
  <c r="I68" i="28"/>
  <c r="G68" i="28"/>
  <c r="BB68" i="28" s="1"/>
  <c r="BC67" i="28"/>
  <c r="BA67" i="28"/>
  <c r="AZ67" i="28"/>
  <c r="AY67" i="28"/>
  <c r="K67" i="28"/>
  <c r="I67" i="28"/>
  <c r="G67" i="28"/>
  <c r="B15" i="27"/>
  <c r="A15" i="27"/>
  <c r="BC64" i="28"/>
  <c r="BC65" i="28" s="1"/>
  <c r="I14" i="27" s="1"/>
  <c r="BB64" i="28"/>
  <c r="BB65" i="28" s="1"/>
  <c r="H14" i="27" s="1"/>
  <c r="BA64" i="28"/>
  <c r="AY64" i="28"/>
  <c r="AY65" i="28" s="1"/>
  <c r="E14" i="27" s="1"/>
  <c r="K64" i="28"/>
  <c r="K65" i="28" s="1"/>
  <c r="I64" i="28"/>
  <c r="I65" i="28" s="1"/>
  <c r="G64" i="28"/>
  <c r="G65" i="28" s="1"/>
  <c r="B14" i="27"/>
  <c r="A14" i="27"/>
  <c r="BA65" i="28"/>
  <c r="G14" i="27" s="1"/>
  <c r="BC61" i="28"/>
  <c r="BB61" i="28"/>
  <c r="BA61" i="28"/>
  <c r="AY61" i="28"/>
  <c r="K61" i="28"/>
  <c r="I61" i="28"/>
  <c r="G61" i="28"/>
  <c r="AZ61" i="28" s="1"/>
  <c r="BC60" i="28"/>
  <c r="BB60" i="28"/>
  <c r="BA60" i="28"/>
  <c r="AY60" i="28"/>
  <c r="K60" i="28"/>
  <c r="I60" i="28"/>
  <c r="G60" i="28"/>
  <c r="AZ60" i="28" s="1"/>
  <c r="BC59" i="28"/>
  <c r="BB59" i="28"/>
  <c r="BA59" i="28"/>
  <c r="AY59" i="28"/>
  <c r="K59" i="28"/>
  <c r="I59" i="28"/>
  <c r="G59" i="28"/>
  <c r="AZ59" i="28" s="1"/>
  <c r="BC57" i="28"/>
  <c r="BB57" i="28"/>
  <c r="BA57" i="28"/>
  <c r="AY57" i="28"/>
  <c r="K57" i="28"/>
  <c r="I57" i="28"/>
  <c r="G57" i="28"/>
  <c r="AZ57" i="28" s="1"/>
  <c r="BC56" i="28"/>
  <c r="BB56" i="28"/>
  <c r="BA56" i="28"/>
  <c r="AY56" i="28"/>
  <c r="K56" i="28"/>
  <c r="I56" i="28"/>
  <c r="G56" i="28"/>
  <c r="AZ56" i="28" s="1"/>
  <c r="BC55" i="28"/>
  <c r="BB55" i="28"/>
  <c r="BA55" i="28"/>
  <c r="AY55" i="28"/>
  <c r="K55" i="28"/>
  <c r="I55" i="28"/>
  <c r="G55" i="28"/>
  <c r="AZ55" i="28" s="1"/>
  <c r="BC54" i="28"/>
  <c r="BB54" i="28"/>
  <c r="BA54" i="28"/>
  <c r="AY54" i="28"/>
  <c r="K54" i="28"/>
  <c r="I54" i="28"/>
  <c r="G54" i="28"/>
  <c r="AZ54" i="28" s="1"/>
  <c r="BC53" i="28"/>
  <c r="BB53" i="28"/>
  <c r="BA53" i="28"/>
  <c r="AY53" i="28"/>
  <c r="K53" i="28"/>
  <c r="I53" i="28"/>
  <c r="G53" i="28"/>
  <c r="AZ53" i="28" s="1"/>
  <c r="BC52" i="28"/>
  <c r="BB52" i="28"/>
  <c r="BA52" i="28"/>
  <c r="AY52" i="28"/>
  <c r="K52" i="28"/>
  <c r="I52" i="28"/>
  <c r="G52" i="28"/>
  <c r="AZ52" i="28" s="1"/>
  <c r="BC51" i="28"/>
  <c r="BB51" i="28"/>
  <c r="BA51" i="28"/>
  <c r="AY51" i="28"/>
  <c r="K51" i="28"/>
  <c r="I51" i="28"/>
  <c r="G51" i="28"/>
  <c r="B13" i="27"/>
  <c r="A13" i="27"/>
  <c r="BC48" i="28"/>
  <c r="BC49" i="28" s="1"/>
  <c r="I12" i="27" s="1"/>
  <c r="BB48" i="28"/>
  <c r="BB49" i="28" s="1"/>
  <c r="H12" i="27" s="1"/>
  <c r="BA48" i="28"/>
  <c r="BA49" i="28" s="1"/>
  <c r="G12" i="27" s="1"/>
  <c r="AZ48" i="28"/>
  <c r="AZ49" i="28" s="1"/>
  <c r="F12" i="27" s="1"/>
  <c r="K48" i="28"/>
  <c r="K49" i="28" s="1"/>
  <c r="I48" i="28"/>
  <c r="I49" i="28" s="1"/>
  <c r="G48" i="28"/>
  <c r="AY48" i="28" s="1"/>
  <c r="AY49" i="28" s="1"/>
  <c r="E12" i="27" s="1"/>
  <c r="B12" i="27"/>
  <c r="A12" i="27"/>
  <c r="BC44" i="28"/>
  <c r="BB44" i="28"/>
  <c r="BB46" i="28" s="1"/>
  <c r="H11" i="27" s="1"/>
  <c r="BA44" i="28"/>
  <c r="AZ44" i="28"/>
  <c r="K44" i="28"/>
  <c r="I44" i="28"/>
  <c r="G44" i="28"/>
  <c r="AY44" i="28" s="1"/>
  <c r="BC43" i="28"/>
  <c r="BB43" i="28"/>
  <c r="BA43" i="28"/>
  <c r="AZ43" i="28"/>
  <c r="AZ46" i="28" s="1"/>
  <c r="F11" i="27" s="1"/>
  <c r="K43" i="28"/>
  <c r="I43" i="28"/>
  <c r="I46" i="28" s="1"/>
  <c r="G43" i="28"/>
  <c r="AY43" i="28" s="1"/>
  <c r="B11" i="27"/>
  <c r="A11" i="27"/>
  <c r="BC40" i="28"/>
  <c r="BB40" i="28"/>
  <c r="BA40" i="28"/>
  <c r="AZ40" i="28"/>
  <c r="K40" i="28"/>
  <c r="I40" i="28"/>
  <c r="G40" i="28"/>
  <c r="AY40" i="28" s="1"/>
  <c r="BC38" i="28"/>
  <c r="BB38" i="28"/>
  <c r="BA38" i="28"/>
  <c r="AZ38" i="28"/>
  <c r="K38" i="28"/>
  <c r="I38" i="28"/>
  <c r="G38" i="28"/>
  <c r="B10" i="27"/>
  <c r="A10" i="27"/>
  <c r="BC35" i="28"/>
  <c r="BB35" i="28"/>
  <c r="BA35" i="28"/>
  <c r="AZ35" i="28"/>
  <c r="K35" i="28"/>
  <c r="I35" i="28"/>
  <c r="G35" i="28"/>
  <c r="AY35" i="28" s="1"/>
  <c r="BC34" i="28"/>
  <c r="BB34" i="28"/>
  <c r="BA34" i="28"/>
  <c r="AZ34" i="28"/>
  <c r="K34" i="28"/>
  <c r="I34" i="28"/>
  <c r="G34" i="28"/>
  <c r="AY34" i="28" s="1"/>
  <c r="BC32" i="28"/>
  <c r="BB32" i="28"/>
  <c r="BA32" i="28"/>
  <c r="AZ32" i="28"/>
  <c r="K32" i="28"/>
  <c r="I32" i="28"/>
  <c r="G32" i="28"/>
  <c r="AY32" i="28" s="1"/>
  <c r="BC30" i="28"/>
  <c r="BB30" i="28"/>
  <c r="BA30" i="28"/>
  <c r="AZ30" i="28"/>
  <c r="AZ36" i="28" s="1"/>
  <c r="F9" i="27" s="1"/>
  <c r="K30" i="28"/>
  <c r="I30" i="28"/>
  <c r="G30" i="28"/>
  <c r="AY30" i="28" s="1"/>
  <c r="B9" i="27"/>
  <c r="A9" i="27"/>
  <c r="G36" i="28"/>
  <c r="BC26" i="28"/>
  <c r="BC28" i="28" s="1"/>
  <c r="I8" i="27" s="1"/>
  <c r="BB26" i="28"/>
  <c r="BB28" i="28" s="1"/>
  <c r="H8" i="27" s="1"/>
  <c r="BA26" i="28"/>
  <c r="AZ26" i="28"/>
  <c r="AZ28" i="28" s="1"/>
  <c r="F8" i="27" s="1"/>
  <c r="K26" i="28"/>
  <c r="K28" i="28" s="1"/>
  <c r="I26" i="28"/>
  <c r="I28" i="28" s="1"/>
  <c r="G26" i="28"/>
  <c r="AY26" i="28" s="1"/>
  <c r="AY28" i="28" s="1"/>
  <c r="E8" i="27" s="1"/>
  <c r="B8" i="27"/>
  <c r="A8" i="27"/>
  <c r="BA28" i="28"/>
  <c r="G8" i="27" s="1"/>
  <c r="BC22" i="28"/>
  <c r="BB22" i="28"/>
  <c r="BA22" i="28"/>
  <c r="AZ22" i="28"/>
  <c r="K22" i="28"/>
  <c r="I22" i="28"/>
  <c r="G22" i="28"/>
  <c r="AY22" i="28" s="1"/>
  <c r="BC19" i="28"/>
  <c r="BB19" i="28"/>
  <c r="BA19" i="28"/>
  <c r="AZ19" i="28"/>
  <c r="K19" i="28"/>
  <c r="I19" i="28"/>
  <c r="G19" i="28"/>
  <c r="AY19" i="28" s="1"/>
  <c r="BC18" i="28"/>
  <c r="BB18" i="28"/>
  <c r="BA18" i="28"/>
  <c r="AZ18" i="28"/>
  <c r="K18" i="28"/>
  <c r="I18" i="28"/>
  <c r="G18" i="28"/>
  <c r="AY18" i="28" s="1"/>
  <c r="BC17" i="28"/>
  <c r="BB17" i="28"/>
  <c r="BA17" i="28"/>
  <c r="AZ17" i="28"/>
  <c r="K17" i="28"/>
  <c r="I17" i="28"/>
  <c r="G17" i="28"/>
  <c r="AY17" i="28" s="1"/>
  <c r="BC14" i="28"/>
  <c r="BB14" i="28"/>
  <c r="BA14" i="28"/>
  <c r="AZ14" i="28"/>
  <c r="K14" i="28"/>
  <c r="I14" i="28"/>
  <c r="G14" i="28"/>
  <c r="AY14" i="28" s="1"/>
  <c r="BC13" i="28"/>
  <c r="BB13" i="28"/>
  <c r="BA13" i="28"/>
  <c r="AZ13" i="28"/>
  <c r="K13" i="28"/>
  <c r="I13" i="28"/>
  <c r="G13" i="28"/>
  <c r="AY13" i="28" s="1"/>
  <c r="BC12" i="28"/>
  <c r="BB12" i="28"/>
  <c r="BA12" i="28"/>
  <c r="AZ12" i="28"/>
  <c r="K12" i="28"/>
  <c r="I12" i="28"/>
  <c r="G12" i="28"/>
  <c r="AY12" i="28" s="1"/>
  <c r="BC10" i="28"/>
  <c r="BB10" i="28"/>
  <c r="BA10" i="28"/>
  <c r="AZ10" i="28"/>
  <c r="K10" i="28"/>
  <c r="I10" i="28"/>
  <c r="G10" i="28"/>
  <c r="AY10" i="28" s="1"/>
  <c r="BC9" i="28"/>
  <c r="BB9" i="28"/>
  <c r="BA9" i="28"/>
  <c r="AZ9" i="28"/>
  <c r="K9" i="28"/>
  <c r="I9" i="28"/>
  <c r="G9" i="28"/>
  <c r="AY9" i="28" s="1"/>
  <c r="BC8" i="28"/>
  <c r="BB8" i="28"/>
  <c r="BA8" i="28"/>
  <c r="AZ8" i="28"/>
  <c r="K8" i="28"/>
  <c r="I8" i="28"/>
  <c r="G8" i="28"/>
  <c r="B7" i="27"/>
  <c r="A7" i="27"/>
  <c r="E4" i="28"/>
  <c r="F3" i="28"/>
  <c r="C33" i="26"/>
  <c r="F33" i="26" s="1"/>
  <c r="C31" i="26"/>
  <c r="G7" i="26"/>
  <c r="D21" i="23"/>
  <c r="D20" i="23"/>
  <c r="D19" i="23"/>
  <c r="D18" i="23"/>
  <c r="D17" i="23"/>
  <c r="D16" i="23"/>
  <c r="D15" i="23"/>
  <c r="BC59" i="25"/>
  <c r="BB59" i="25"/>
  <c r="BA59" i="25"/>
  <c r="AZ59" i="25"/>
  <c r="K59" i="25"/>
  <c r="I59" i="25"/>
  <c r="G59" i="25"/>
  <c r="AY59" i="25" s="1"/>
  <c r="BC58" i="25"/>
  <c r="BB58" i="25"/>
  <c r="BA58" i="25"/>
  <c r="AZ58" i="25"/>
  <c r="K58" i="25"/>
  <c r="I58" i="25"/>
  <c r="G58" i="25"/>
  <c r="AY58" i="25" s="1"/>
  <c r="BC57" i="25"/>
  <c r="BB57" i="25"/>
  <c r="BA57" i="25"/>
  <c r="AZ57" i="25"/>
  <c r="K57" i="25"/>
  <c r="I57" i="25"/>
  <c r="G57" i="25"/>
  <c r="AY57" i="25" s="1"/>
  <c r="B13" i="24"/>
  <c r="A13" i="24"/>
  <c r="BC54" i="25"/>
  <c r="BC55" i="25" s="1"/>
  <c r="I12" i="24" s="1"/>
  <c r="BB54" i="25"/>
  <c r="BB55" i="25" s="1"/>
  <c r="H12" i="24" s="1"/>
  <c r="BA54" i="25"/>
  <c r="BA55" i="25" s="1"/>
  <c r="G12" i="24" s="1"/>
  <c r="AZ54" i="25"/>
  <c r="AZ55" i="25" s="1"/>
  <c r="F12" i="24" s="1"/>
  <c r="K54" i="25"/>
  <c r="K55" i="25" s="1"/>
  <c r="I54" i="25"/>
  <c r="I55" i="25" s="1"/>
  <c r="G54" i="25"/>
  <c r="AY54" i="25" s="1"/>
  <c r="AY55" i="25" s="1"/>
  <c r="E12" i="24" s="1"/>
  <c r="B12" i="24"/>
  <c r="A12" i="24"/>
  <c r="BC50" i="25"/>
  <c r="BC52" i="25" s="1"/>
  <c r="I11" i="24" s="1"/>
  <c r="BB50" i="25"/>
  <c r="BB52" i="25" s="1"/>
  <c r="H11" i="24" s="1"/>
  <c r="BA50" i="25"/>
  <c r="BA52" i="25" s="1"/>
  <c r="G11" i="24" s="1"/>
  <c r="AZ50" i="25"/>
  <c r="AZ52" i="25" s="1"/>
  <c r="F11" i="24" s="1"/>
  <c r="K50" i="25"/>
  <c r="K52" i="25" s="1"/>
  <c r="I50" i="25"/>
  <c r="I52" i="25" s="1"/>
  <c r="G50" i="25"/>
  <c r="AY50" i="25" s="1"/>
  <c r="AY52" i="25" s="1"/>
  <c r="E11" i="24" s="1"/>
  <c r="B11" i="24"/>
  <c r="A11" i="24"/>
  <c r="BC47" i="25"/>
  <c r="BB47" i="25"/>
  <c r="BA47" i="25"/>
  <c r="AZ47" i="25"/>
  <c r="K47" i="25"/>
  <c r="I47" i="25"/>
  <c r="G47" i="25"/>
  <c r="AY47" i="25" s="1"/>
  <c r="BC45" i="25"/>
  <c r="BB45" i="25"/>
  <c r="BA45" i="25"/>
  <c r="AZ45" i="25"/>
  <c r="K45" i="25"/>
  <c r="I45" i="25"/>
  <c r="G45" i="25"/>
  <c r="AY45" i="25" s="1"/>
  <c r="BC44" i="25"/>
  <c r="BB44" i="25"/>
  <c r="BA44" i="25"/>
  <c r="AZ44" i="25"/>
  <c r="K44" i="25"/>
  <c r="I44" i="25"/>
  <c r="G44" i="25"/>
  <c r="AY44" i="25" s="1"/>
  <c r="BC43" i="25"/>
  <c r="BB43" i="25"/>
  <c r="BA43" i="25"/>
  <c r="AZ43" i="25"/>
  <c r="K43" i="25"/>
  <c r="I43" i="25"/>
  <c r="G43" i="25"/>
  <c r="AY43" i="25" s="1"/>
  <c r="BC42" i="25"/>
  <c r="BB42" i="25"/>
  <c r="BA42" i="25"/>
  <c r="AZ42" i="25"/>
  <c r="K42" i="25"/>
  <c r="I42" i="25"/>
  <c r="G42" i="25"/>
  <c r="AY42" i="25" s="1"/>
  <c r="BC41" i="25"/>
  <c r="BB41" i="25"/>
  <c r="BA41" i="25"/>
  <c r="AZ41" i="25"/>
  <c r="K41" i="25"/>
  <c r="I41" i="25"/>
  <c r="G41" i="25"/>
  <c r="AY41" i="25" s="1"/>
  <c r="BC40" i="25"/>
  <c r="BB40" i="25"/>
  <c r="BA40" i="25"/>
  <c r="AZ40" i="25"/>
  <c r="K40" i="25"/>
  <c r="I40" i="25"/>
  <c r="G40" i="25"/>
  <c r="AY40" i="25" s="1"/>
  <c r="BC38" i="25"/>
  <c r="BB38" i="25"/>
  <c r="BA38" i="25"/>
  <c r="AZ38" i="25"/>
  <c r="K38" i="25"/>
  <c r="I38" i="25"/>
  <c r="G38" i="25"/>
  <c r="AY38" i="25" s="1"/>
  <c r="BC37" i="25"/>
  <c r="BB37" i="25"/>
  <c r="BA37" i="25"/>
  <c r="AZ37" i="25"/>
  <c r="K37" i="25"/>
  <c r="I37" i="25"/>
  <c r="G37" i="25"/>
  <c r="B10" i="24"/>
  <c r="A10" i="24"/>
  <c r="BC33" i="25"/>
  <c r="BB33" i="25"/>
  <c r="BA33" i="25"/>
  <c r="AZ33" i="25"/>
  <c r="K33" i="25"/>
  <c r="I33" i="25"/>
  <c r="G33" i="25"/>
  <c r="AY33" i="25" s="1"/>
  <c r="BC32" i="25"/>
  <c r="BB32" i="25"/>
  <c r="BA32" i="25"/>
  <c r="AZ32" i="25"/>
  <c r="K32" i="25"/>
  <c r="I32" i="25"/>
  <c r="G32" i="25"/>
  <c r="AY32" i="25" s="1"/>
  <c r="BC31" i="25"/>
  <c r="BB31" i="25"/>
  <c r="BA31" i="25"/>
  <c r="AZ31" i="25"/>
  <c r="K31" i="25"/>
  <c r="I31" i="25"/>
  <c r="G31" i="25"/>
  <c r="AY31" i="25" s="1"/>
  <c r="BC29" i="25"/>
  <c r="BB29" i="25"/>
  <c r="BA29" i="25"/>
  <c r="AZ29" i="25"/>
  <c r="K29" i="25"/>
  <c r="I29" i="25"/>
  <c r="G29" i="25"/>
  <c r="B9" i="24"/>
  <c r="A9" i="24"/>
  <c r="BC25" i="25"/>
  <c r="BC27" i="25" s="1"/>
  <c r="I8" i="24" s="1"/>
  <c r="BB25" i="25"/>
  <c r="BB27" i="25" s="1"/>
  <c r="H8" i="24" s="1"/>
  <c r="BA25" i="25"/>
  <c r="BA27" i="25" s="1"/>
  <c r="G8" i="24" s="1"/>
  <c r="AZ25" i="25"/>
  <c r="K25" i="25"/>
  <c r="K27" i="25" s="1"/>
  <c r="I25" i="25"/>
  <c r="I27" i="25" s="1"/>
  <c r="G25" i="25"/>
  <c r="AY25" i="25" s="1"/>
  <c r="AY27" i="25" s="1"/>
  <c r="E8" i="24" s="1"/>
  <c r="B8" i="24"/>
  <c r="A8" i="24"/>
  <c r="AZ27" i="25"/>
  <c r="F8" i="24" s="1"/>
  <c r="BC21" i="25"/>
  <c r="BB21" i="25"/>
  <c r="BA21" i="25"/>
  <c r="AZ21" i="25"/>
  <c r="K21" i="25"/>
  <c r="I21" i="25"/>
  <c r="G21" i="25"/>
  <c r="AY21" i="25" s="1"/>
  <c r="BC19" i="25"/>
  <c r="BB19" i="25"/>
  <c r="BA19" i="25"/>
  <c r="AZ19" i="25"/>
  <c r="K19" i="25"/>
  <c r="I19" i="25"/>
  <c r="G19" i="25"/>
  <c r="AY19" i="25" s="1"/>
  <c r="BC18" i="25"/>
  <c r="BB18" i="25"/>
  <c r="BA18" i="25"/>
  <c r="AZ18" i="25"/>
  <c r="K18" i="25"/>
  <c r="I18" i="25"/>
  <c r="G18" i="25"/>
  <c r="AY18" i="25" s="1"/>
  <c r="BC16" i="25"/>
  <c r="BB16" i="25"/>
  <c r="BA16" i="25"/>
  <c r="AZ16" i="25"/>
  <c r="K16" i="25"/>
  <c r="I16" i="25"/>
  <c r="G16" i="25"/>
  <c r="AY16" i="25" s="1"/>
  <c r="BC13" i="25"/>
  <c r="BB13" i="25"/>
  <c r="BA13" i="25"/>
  <c r="AZ13" i="25"/>
  <c r="K13" i="25"/>
  <c r="I13" i="25"/>
  <c r="G13" i="25"/>
  <c r="AY13" i="25" s="1"/>
  <c r="BC12" i="25"/>
  <c r="BB12" i="25"/>
  <c r="BA12" i="25"/>
  <c r="AZ12" i="25"/>
  <c r="K12" i="25"/>
  <c r="I12" i="25"/>
  <c r="G12" i="25"/>
  <c r="AY12" i="25" s="1"/>
  <c r="BC11" i="25"/>
  <c r="BB11" i="25"/>
  <c r="BA11" i="25"/>
  <c r="AZ11" i="25"/>
  <c r="K11" i="25"/>
  <c r="I11" i="25"/>
  <c r="G11" i="25"/>
  <c r="AY11" i="25" s="1"/>
  <c r="BC9" i="25"/>
  <c r="BB9" i="25"/>
  <c r="BA9" i="25"/>
  <c r="AZ9" i="25"/>
  <c r="K9" i="25"/>
  <c r="I9" i="25"/>
  <c r="G9" i="25"/>
  <c r="AY9" i="25" s="1"/>
  <c r="BC8" i="25"/>
  <c r="BB8" i="25"/>
  <c r="BA8" i="25"/>
  <c r="AZ8" i="25"/>
  <c r="K8" i="25"/>
  <c r="I8" i="25"/>
  <c r="G8" i="25"/>
  <c r="AY8" i="25" s="1"/>
  <c r="B7" i="24"/>
  <c r="A7" i="24"/>
  <c r="E4" i="25"/>
  <c r="F3" i="25"/>
  <c r="C33" i="23"/>
  <c r="F33" i="23" s="1"/>
  <c r="C31" i="23"/>
  <c r="G7" i="23"/>
  <c r="D21" i="20"/>
  <c r="D20" i="20"/>
  <c r="D19" i="20"/>
  <c r="D18" i="20"/>
  <c r="D17" i="20"/>
  <c r="D16" i="20"/>
  <c r="D15" i="20"/>
  <c r="BC71" i="22"/>
  <c r="BB71" i="22"/>
  <c r="BA71" i="22"/>
  <c r="AZ71" i="22"/>
  <c r="K71" i="22"/>
  <c r="I71" i="22"/>
  <c r="G71" i="22"/>
  <c r="AY71" i="22" s="1"/>
  <c r="BC70" i="22"/>
  <c r="BB70" i="22"/>
  <c r="BA70" i="22"/>
  <c r="AZ70" i="22"/>
  <c r="K70" i="22"/>
  <c r="I70" i="22"/>
  <c r="G70" i="22"/>
  <c r="AY70" i="22" s="1"/>
  <c r="BC69" i="22"/>
  <c r="BC72" i="22" s="1"/>
  <c r="I13" i="21" s="1"/>
  <c r="BB69" i="22"/>
  <c r="BA69" i="22"/>
  <c r="AZ69" i="22"/>
  <c r="K69" i="22"/>
  <c r="K72" i="22" s="1"/>
  <c r="I69" i="22"/>
  <c r="G69" i="22"/>
  <c r="B13" i="21"/>
  <c r="A13" i="21"/>
  <c r="BC66" i="22"/>
  <c r="BC67" i="22" s="1"/>
  <c r="I12" i="21" s="1"/>
  <c r="BB66" i="22"/>
  <c r="BA66" i="22"/>
  <c r="BA67" i="22" s="1"/>
  <c r="G12" i="21" s="1"/>
  <c r="AZ66" i="22"/>
  <c r="AZ67" i="22" s="1"/>
  <c r="F12" i="21" s="1"/>
  <c r="K66" i="22"/>
  <c r="K67" i="22" s="1"/>
  <c r="I66" i="22"/>
  <c r="I67" i="22" s="1"/>
  <c r="G66" i="22"/>
  <c r="B12" i="21"/>
  <c r="A12" i="21"/>
  <c r="BB67" i="22"/>
  <c r="H12" i="21" s="1"/>
  <c r="BC62" i="22"/>
  <c r="BC64" i="22" s="1"/>
  <c r="I11" i="21" s="1"/>
  <c r="BB62" i="22"/>
  <c r="BB64" i="22" s="1"/>
  <c r="H11" i="21" s="1"/>
  <c r="BA62" i="22"/>
  <c r="BA64" i="22" s="1"/>
  <c r="G11" i="21" s="1"/>
  <c r="AZ62" i="22"/>
  <c r="AZ64" i="22" s="1"/>
  <c r="F11" i="21" s="1"/>
  <c r="K62" i="22"/>
  <c r="K64" i="22" s="1"/>
  <c r="I62" i="22"/>
  <c r="I64" i="22" s="1"/>
  <c r="G62" i="22"/>
  <c r="B11" i="21"/>
  <c r="A11" i="21"/>
  <c r="BC55" i="22"/>
  <c r="BB55" i="22"/>
  <c r="BA55" i="22"/>
  <c r="AZ55" i="22"/>
  <c r="K55" i="22"/>
  <c r="I55" i="22"/>
  <c r="G55" i="22"/>
  <c r="AY55" i="22" s="1"/>
  <c r="BC53" i="22"/>
  <c r="BB53" i="22"/>
  <c r="BA53" i="22"/>
  <c r="AZ53" i="22"/>
  <c r="K53" i="22"/>
  <c r="I53" i="22"/>
  <c r="G53" i="22"/>
  <c r="AY53" i="22" s="1"/>
  <c r="BC52" i="22"/>
  <c r="BB52" i="22"/>
  <c r="BA52" i="22"/>
  <c r="AZ52" i="22"/>
  <c r="K52" i="22"/>
  <c r="I52" i="22"/>
  <c r="G52" i="22"/>
  <c r="AY52" i="22" s="1"/>
  <c r="BC50" i="22"/>
  <c r="BB50" i="22"/>
  <c r="BA50" i="22"/>
  <c r="AZ50" i="22"/>
  <c r="K50" i="22"/>
  <c r="I50" i="22"/>
  <c r="G50" i="22"/>
  <c r="AY50" i="22" s="1"/>
  <c r="BC48" i="22"/>
  <c r="BB48" i="22"/>
  <c r="BA48" i="22"/>
  <c r="AZ48" i="22"/>
  <c r="K48" i="22"/>
  <c r="I48" i="22"/>
  <c r="G48" i="22"/>
  <c r="AY48" i="22" s="1"/>
  <c r="BC47" i="22"/>
  <c r="BB47" i="22"/>
  <c r="BA47" i="22"/>
  <c r="AZ47" i="22"/>
  <c r="K47" i="22"/>
  <c r="I47" i="22"/>
  <c r="G47" i="22"/>
  <c r="AY47" i="22" s="1"/>
  <c r="BC44" i="22"/>
  <c r="BB44" i="22"/>
  <c r="BA44" i="22"/>
  <c r="AZ44" i="22"/>
  <c r="K44" i="22"/>
  <c r="I44" i="22"/>
  <c r="G44" i="22"/>
  <c r="AY44" i="22" s="1"/>
  <c r="BC42" i="22"/>
  <c r="BB42" i="22"/>
  <c r="BA42" i="22"/>
  <c r="AZ42" i="22"/>
  <c r="K42" i="22"/>
  <c r="I42" i="22"/>
  <c r="G42" i="22"/>
  <c r="AY42" i="22" s="1"/>
  <c r="BC40" i="22"/>
  <c r="BB40" i="22"/>
  <c r="BA40" i="22"/>
  <c r="AZ40" i="22"/>
  <c r="K40" i="22"/>
  <c r="I40" i="22"/>
  <c r="G40" i="22"/>
  <c r="AY40" i="22" s="1"/>
  <c r="B10" i="21"/>
  <c r="A10" i="21"/>
  <c r="BA60" i="22"/>
  <c r="G10" i="21" s="1"/>
  <c r="BC36" i="22"/>
  <c r="BB36" i="22"/>
  <c r="BA36" i="22"/>
  <c r="AZ36" i="22"/>
  <c r="K36" i="22"/>
  <c r="I36" i="22"/>
  <c r="G36" i="22"/>
  <c r="AY36" i="22" s="1"/>
  <c r="BC35" i="22"/>
  <c r="BB35" i="22"/>
  <c r="BA35" i="22"/>
  <c r="AZ35" i="22"/>
  <c r="K35" i="22"/>
  <c r="I35" i="22"/>
  <c r="G35" i="22"/>
  <c r="AY35" i="22" s="1"/>
  <c r="BC34" i="22"/>
  <c r="BB34" i="22"/>
  <c r="BA34" i="22"/>
  <c r="AZ34" i="22"/>
  <c r="K34" i="22"/>
  <c r="I34" i="22"/>
  <c r="G34" i="22"/>
  <c r="AY34" i="22" s="1"/>
  <c r="BC33" i="22"/>
  <c r="BB33" i="22"/>
  <c r="BA33" i="22"/>
  <c r="AZ33" i="22"/>
  <c r="K33" i="22"/>
  <c r="I33" i="22"/>
  <c r="G33" i="22"/>
  <c r="AY33" i="22" s="1"/>
  <c r="B9" i="21"/>
  <c r="A9" i="21"/>
  <c r="BC29" i="22"/>
  <c r="BC31" i="22" s="1"/>
  <c r="I8" i="21" s="1"/>
  <c r="BB29" i="22"/>
  <c r="BB31" i="22" s="1"/>
  <c r="H8" i="21" s="1"/>
  <c r="BA29" i="22"/>
  <c r="BA31" i="22" s="1"/>
  <c r="G8" i="21" s="1"/>
  <c r="AZ29" i="22"/>
  <c r="AZ31" i="22" s="1"/>
  <c r="F8" i="21" s="1"/>
  <c r="K29" i="22"/>
  <c r="K31" i="22" s="1"/>
  <c r="I29" i="22"/>
  <c r="I31" i="22" s="1"/>
  <c r="G29" i="22"/>
  <c r="AY29" i="22" s="1"/>
  <c r="AY31" i="22" s="1"/>
  <c r="E8" i="21" s="1"/>
  <c r="B8" i="21"/>
  <c r="A8" i="21"/>
  <c r="BC25" i="22"/>
  <c r="BB25" i="22"/>
  <c r="BA25" i="22"/>
  <c r="AZ25" i="22"/>
  <c r="K25" i="22"/>
  <c r="I25" i="22"/>
  <c r="G25" i="22"/>
  <c r="AY25" i="22" s="1"/>
  <c r="BC22" i="22"/>
  <c r="BB22" i="22"/>
  <c r="BA22" i="22"/>
  <c r="AZ22" i="22"/>
  <c r="K22" i="22"/>
  <c r="I22" i="22"/>
  <c r="G22" i="22"/>
  <c r="AY22" i="22" s="1"/>
  <c r="BC21" i="22"/>
  <c r="BB21" i="22"/>
  <c r="BA21" i="22"/>
  <c r="AZ21" i="22"/>
  <c r="K21" i="22"/>
  <c r="I21" i="22"/>
  <c r="G21" i="22"/>
  <c r="AY21" i="22" s="1"/>
  <c r="BC19" i="22"/>
  <c r="BB19" i="22"/>
  <c r="BA19" i="22"/>
  <c r="AZ19" i="22"/>
  <c r="K19" i="22"/>
  <c r="I19" i="22"/>
  <c r="G19" i="22"/>
  <c r="AY19" i="22" s="1"/>
  <c r="BC16" i="22"/>
  <c r="BB16" i="22"/>
  <c r="BA16" i="22"/>
  <c r="AZ16" i="22"/>
  <c r="K16" i="22"/>
  <c r="I16" i="22"/>
  <c r="G16" i="22"/>
  <c r="AY16" i="22" s="1"/>
  <c r="BC15" i="22"/>
  <c r="BB15" i="22"/>
  <c r="BA15" i="22"/>
  <c r="AZ15" i="22"/>
  <c r="K15" i="22"/>
  <c r="I15" i="22"/>
  <c r="G15" i="22"/>
  <c r="AY15" i="22" s="1"/>
  <c r="BC14" i="22"/>
  <c r="BB14" i="22"/>
  <c r="BA14" i="22"/>
  <c r="AZ14" i="22"/>
  <c r="K14" i="22"/>
  <c r="I14" i="22"/>
  <c r="G14" i="22"/>
  <c r="AY14" i="22" s="1"/>
  <c r="BC12" i="22"/>
  <c r="BB12" i="22"/>
  <c r="BA12" i="22"/>
  <c r="AZ12" i="22"/>
  <c r="K12" i="22"/>
  <c r="I12" i="22"/>
  <c r="G12" i="22"/>
  <c r="AY12" i="22" s="1"/>
  <c r="BC11" i="22"/>
  <c r="BB11" i="22"/>
  <c r="BA11" i="22"/>
  <c r="AZ11" i="22"/>
  <c r="K11" i="22"/>
  <c r="I11" i="22"/>
  <c r="G11" i="22"/>
  <c r="AY11" i="22" s="1"/>
  <c r="BC9" i="22"/>
  <c r="BB9" i="22"/>
  <c r="BA9" i="22"/>
  <c r="AZ9" i="22"/>
  <c r="K9" i="22"/>
  <c r="I9" i="22"/>
  <c r="G9" i="22"/>
  <c r="AY9" i="22" s="1"/>
  <c r="BC8" i="22"/>
  <c r="BB8" i="22"/>
  <c r="BA8" i="22"/>
  <c r="AZ8" i="22"/>
  <c r="K8" i="22"/>
  <c r="I8" i="22"/>
  <c r="G8" i="22"/>
  <c r="B7" i="21"/>
  <c r="A7" i="21"/>
  <c r="E4" i="22"/>
  <c r="F3" i="22"/>
  <c r="C33" i="20"/>
  <c r="F33" i="20" s="1"/>
  <c r="C31" i="20"/>
  <c r="G7" i="20"/>
  <c r="D21" i="17"/>
  <c r="D20" i="17"/>
  <c r="D19" i="17"/>
  <c r="D18" i="17"/>
  <c r="D17" i="17"/>
  <c r="D16" i="17"/>
  <c r="D15" i="17"/>
  <c r="BC35" i="19"/>
  <c r="BB35" i="19"/>
  <c r="BA35" i="19"/>
  <c r="AZ35" i="19"/>
  <c r="K35" i="19"/>
  <c r="I35" i="19"/>
  <c r="G35" i="19"/>
  <c r="AY35" i="19" s="1"/>
  <c r="BC34" i="19"/>
  <c r="BB34" i="19"/>
  <c r="BA34" i="19"/>
  <c r="AZ34" i="19"/>
  <c r="K34" i="19"/>
  <c r="I34" i="19"/>
  <c r="G34" i="19"/>
  <c r="AY34" i="19" s="1"/>
  <c r="BC33" i="19"/>
  <c r="BB33" i="19"/>
  <c r="BA33" i="19"/>
  <c r="AZ33" i="19"/>
  <c r="K33" i="19"/>
  <c r="I33" i="19"/>
  <c r="G33" i="19"/>
  <c r="AY33" i="19" s="1"/>
  <c r="B11" i="18"/>
  <c r="A11" i="18"/>
  <c r="BC30" i="19"/>
  <c r="BC31" i="19" s="1"/>
  <c r="I10" i="18" s="1"/>
  <c r="BB30" i="19"/>
  <c r="BB31" i="19" s="1"/>
  <c r="H10" i="18" s="1"/>
  <c r="BA30" i="19"/>
  <c r="BA31" i="19" s="1"/>
  <c r="G10" i="18" s="1"/>
  <c r="AZ30" i="19"/>
  <c r="AZ31" i="19" s="1"/>
  <c r="F10" i="18" s="1"/>
  <c r="K30" i="19"/>
  <c r="K31" i="19" s="1"/>
  <c r="I30" i="19"/>
  <c r="I31" i="19" s="1"/>
  <c r="G30" i="19"/>
  <c r="AY30" i="19" s="1"/>
  <c r="AY31" i="19" s="1"/>
  <c r="E10" i="18" s="1"/>
  <c r="B10" i="18"/>
  <c r="A10" i="18"/>
  <c r="BC27" i="19"/>
  <c r="BB27" i="19"/>
  <c r="BA27" i="19"/>
  <c r="AZ27" i="19"/>
  <c r="K27" i="19"/>
  <c r="I27" i="19"/>
  <c r="G27" i="19"/>
  <c r="AY27" i="19" s="1"/>
  <c r="BC26" i="19"/>
  <c r="BB26" i="19"/>
  <c r="BA26" i="19"/>
  <c r="AZ26" i="19"/>
  <c r="K26" i="19"/>
  <c r="I26" i="19"/>
  <c r="G26" i="19"/>
  <c r="AY26" i="19" s="1"/>
  <c r="BC25" i="19"/>
  <c r="BB25" i="19"/>
  <c r="BA25" i="19"/>
  <c r="AZ25" i="19"/>
  <c r="K25" i="19"/>
  <c r="I25" i="19"/>
  <c r="G25" i="19"/>
  <c r="AY25" i="19" s="1"/>
  <c r="B9" i="18"/>
  <c r="A9" i="18"/>
  <c r="BC22" i="19"/>
  <c r="BB22" i="19"/>
  <c r="BA22" i="19"/>
  <c r="AZ22" i="19"/>
  <c r="AY22" i="19"/>
  <c r="K22" i="19"/>
  <c r="I22" i="19"/>
  <c r="BC21" i="19"/>
  <c r="BB21" i="19"/>
  <c r="BA21" i="19"/>
  <c r="AZ21" i="19"/>
  <c r="K21" i="19"/>
  <c r="I21" i="19"/>
  <c r="G21" i="19"/>
  <c r="AY21" i="19" s="1"/>
  <c r="BC20" i="19"/>
  <c r="BB20" i="19"/>
  <c r="BA20" i="19"/>
  <c r="AZ20" i="19"/>
  <c r="K20" i="19"/>
  <c r="I20" i="19"/>
  <c r="G20" i="19"/>
  <c r="AY20" i="19" s="1"/>
  <c r="BC19" i="19"/>
  <c r="BB19" i="19"/>
  <c r="BA19" i="19"/>
  <c r="AZ19" i="19"/>
  <c r="K19" i="19"/>
  <c r="I19" i="19"/>
  <c r="G19" i="19"/>
  <c r="AY19" i="19" s="1"/>
  <c r="BC18" i="19"/>
  <c r="BB18" i="19"/>
  <c r="BA18" i="19"/>
  <c r="AZ18" i="19"/>
  <c r="K18" i="19"/>
  <c r="I18" i="19"/>
  <c r="G18" i="19"/>
  <c r="AY18" i="19" s="1"/>
  <c r="BC17" i="19"/>
  <c r="BB17" i="19"/>
  <c r="BA17" i="19"/>
  <c r="AZ17" i="19"/>
  <c r="K17" i="19"/>
  <c r="I17" i="19"/>
  <c r="G17" i="19"/>
  <c r="B8" i="18"/>
  <c r="A8" i="18"/>
  <c r="BC13" i="19"/>
  <c r="BB13" i="19"/>
  <c r="BA13" i="19"/>
  <c r="AZ13" i="19"/>
  <c r="K13" i="19"/>
  <c r="I13" i="19"/>
  <c r="G13" i="19"/>
  <c r="AY13" i="19" s="1"/>
  <c r="BC12" i="19"/>
  <c r="BB12" i="19"/>
  <c r="BA12" i="19"/>
  <c r="AZ12" i="19"/>
  <c r="K12" i="19"/>
  <c r="I12" i="19"/>
  <c r="G12" i="19"/>
  <c r="AY12" i="19" s="1"/>
  <c r="BC11" i="19"/>
  <c r="BB11" i="19"/>
  <c r="BA11" i="19"/>
  <c r="AZ11" i="19"/>
  <c r="K11" i="19"/>
  <c r="I11" i="19"/>
  <c r="G11" i="19"/>
  <c r="AY11" i="19" s="1"/>
  <c r="BC10" i="19"/>
  <c r="BB10" i="19"/>
  <c r="BA10" i="19"/>
  <c r="AZ10" i="19"/>
  <c r="K10" i="19"/>
  <c r="I10" i="19"/>
  <c r="G10" i="19"/>
  <c r="AY10" i="19" s="1"/>
  <c r="BC9" i="19"/>
  <c r="BB9" i="19"/>
  <c r="BA9" i="19"/>
  <c r="AZ9" i="19"/>
  <c r="K9" i="19"/>
  <c r="I9" i="19"/>
  <c r="G9" i="19"/>
  <c r="AY9" i="19" s="1"/>
  <c r="BC8" i="19"/>
  <c r="BB8" i="19"/>
  <c r="BA8" i="19"/>
  <c r="AZ8" i="19"/>
  <c r="K8" i="19"/>
  <c r="I8" i="19"/>
  <c r="G8" i="19"/>
  <c r="AY8" i="19" s="1"/>
  <c r="B7" i="18"/>
  <c r="A7" i="18"/>
  <c r="E4" i="19"/>
  <c r="F3" i="19"/>
  <c r="C33" i="17"/>
  <c r="F33" i="17" s="1"/>
  <c r="C31" i="17"/>
  <c r="G7" i="17"/>
  <c r="D21" i="14"/>
  <c r="D20" i="14"/>
  <c r="D19" i="14"/>
  <c r="D18" i="14"/>
  <c r="D17" i="14"/>
  <c r="D16" i="14"/>
  <c r="D15" i="14"/>
  <c r="BC62" i="16"/>
  <c r="BB62" i="16"/>
  <c r="BA62" i="16"/>
  <c r="AZ62" i="16"/>
  <c r="K62" i="16"/>
  <c r="I62" i="16"/>
  <c r="G62" i="16"/>
  <c r="AY62" i="16" s="1"/>
  <c r="BC61" i="16"/>
  <c r="BB61" i="16"/>
  <c r="BA61" i="16"/>
  <c r="AZ61" i="16"/>
  <c r="K61" i="16"/>
  <c r="I61" i="16"/>
  <c r="G61" i="16"/>
  <c r="AY61" i="16" s="1"/>
  <c r="BC60" i="16"/>
  <c r="BB60" i="16"/>
  <c r="BA60" i="16"/>
  <c r="AZ60" i="16"/>
  <c r="K60" i="16"/>
  <c r="I60" i="16"/>
  <c r="G60" i="16"/>
  <c r="AY60" i="16" s="1"/>
  <c r="BC59" i="16"/>
  <c r="BB59" i="16"/>
  <c r="BA59" i="16"/>
  <c r="AZ59" i="16"/>
  <c r="K59" i="16"/>
  <c r="I59" i="16"/>
  <c r="G59" i="16"/>
  <c r="AY59" i="16" s="1"/>
  <c r="B15" i="15"/>
  <c r="A15" i="15"/>
  <c r="BC55" i="16"/>
  <c r="BC57" i="16" s="1"/>
  <c r="I14" i="15" s="1"/>
  <c r="BA55" i="16"/>
  <c r="BA57" i="16" s="1"/>
  <c r="G14" i="15" s="1"/>
  <c r="AZ55" i="16"/>
  <c r="AZ57" i="16" s="1"/>
  <c r="F14" i="15" s="1"/>
  <c r="AY55" i="16"/>
  <c r="AY57" i="16" s="1"/>
  <c r="E14" i="15" s="1"/>
  <c r="K55" i="16"/>
  <c r="I55" i="16"/>
  <c r="I57" i="16" s="1"/>
  <c r="G55" i="16"/>
  <c r="B14" i="15"/>
  <c r="A14" i="15"/>
  <c r="K57" i="16"/>
  <c r="BC52" i="16"/>
  <c r="BC53" i="16" s="1"/>
  <c r="I13" i="15" s="1"/>
  <c r="BB52" i="16"/>
  <c r="BB53" i="16" s="1"/>
  <c r="H13" i="15" s="1"/>
  <c r="BA52" i="16"/>
  <c r="BA53" i="16" s="1"/>
  <c r="G13" i="15" s="1"/>
  <c r="AZ52" i="16"/>
  <c r="AZ53" i="16" s="1"/>
  <c r="F13" i="15" s="1"/>
  <c r="K52" i="16"/>
  <c r="K53" i="16" s="1"/>
  <c r="I52" i="16"/>
  <c r="I53" i="16" s="1"/>
  <c r="G52" i="16"/>
  <c r="G53" i="16" s="1"/>
  <c r="B13" i="15"/>
  <c r="A13" i="15"/>
  <c r="BC49" i="16"/>
  <c r="BB49" i="16"/>
  <c r="BA49" i="16"/>
  <c r="AZ49" i="16"/>
  <c r="K49" i="16"/>
  <c r="I49" i="16"/>
  <c r="G49" i="16"/>
  <c r="AY49" i="16" s="1"/>
  <c r="BC47" i="16"/>
  <c r="BB47" i="16"/>
  <c r="BA47" i="16"/>
  <c r="BA50" i="16" s="1"/>
  <c r="G12" i="15" s="1"/>
  <c r="AZ47" i="16"/>
  <c r="AZ50" i="16" s="1"/>
  <c r="F12" i="15" s="1"/>
  <c r="K47" i="16"/>
  <c r="I47" i="16"/>
  <c r="G47" i="16"/>
  <c r="AY47" i="16" s="1"/>
  <c r="B12" i="15"/>
  <c r="A12" i="15"/>
  <c r="BC43" i="16"/>
  <c r="BC45" i="16" s="1"/>
  <c r="I11" i="15" s="1"/>
  <c r="BB43" i="16"/>
  <c r="BB45" i="16" s="1"/>
  <c r="H11" i="15" s="1"/>
  <c r="BA43" i="16"/>
  <c r="BA45" i="16" s="1"/>
  <c r="G11" i="15" s="1"/>
  <c r="AZ43" i="16"/>
  <c r="AZ45" i="16" s="1"/>
  <c r="F11" i="15" s="1"/>
  <c r="K43" i="16"/>
  <c r="K45" i="16" s="1"/>
  <c r="I43" i="16"/>
  <c r="I45" i="16" s="1"/>
  <c r="G43" i="16"/>
  <c r="AY43" i="16" s="1"/>
  <c r="AY45" i="16" s="1"/>
  <c r="E11" i="15" s="1"/>
  <c r="B11" i="15"/>
  <c r="A11" i="15"/>
  <c r="BC39" i="16"/>
  <c r="BC41" i="16" s="1"/>
  <c r="I10" i="15" s="1"/>
  <c r="BB39" i="16"/>
  <c r="BB41" i="16" s="1"/>
  <c r="H10" i="15" s="1"/>
  <c r="BA39" i="16"/>
  <c r="BA41" i="16" s="1"/>
  <c r="G10" i="15" s="1"/>
  <c r="AZ39" i="16"/>
  <c r="AZ41" i="16" s="1"/>
  <c r="F10" i="15" s="1"/>
  <c r="K39" i="16"/>
  <c r="K41" i="16" s="1"/>
  <c r="I39" i="16"/>
  <c r="I41" i="16" s="1"/>
  <c r="G39" i="16"/>
  <c r="G41" i="16" s="1"/>
  <c r="B10" i="15"/>
  <c r="A10" i="15"/>
  <c r="BC35" i="16"/>
  <c r="BC37" i="16" s="1"/>
  <c r="I9" i="15" s="1"/>
  <c r="BB35" i="16"/>
  <c r="BB37" i="16" s="1"/>
  <c r="H9" i="15" s="1"/>
  <c r="BA35" i="16"/>
  <c r="BA37" i="16" s="1"/>
  <c r="G9" i="15" s="1"/>
  <c r="AZ35" i="16"/>
  <c r="AZ37" i="16" s="1"/>
  <c r="F9" i="15" s="1"/>
  <c r="K35" i="16"/>
  <c r="K37" i="16" s="1"/>
  <c r="I35" i="16"/>
  <c r="I37" i="16" s="1"/>
  <c r="G35" i="16"/>
  <c r="G37" i="16" s="1"/>
  <c r="B9" i="15"/>
  <c r="A9" i="15"/>
  <c r="BC31" i="16"/>
  <c r="BB31" i="16"/>
  <c r="BA31" i="16"/>
  <c r="AZ31" i="16"/>
  <c r="K31" i="16"/>
  <c r="I31" i="16"/>
  <c r="G31" i="16"/>
  <c r="AY31" i="16" s="1"/>
  <c r="BC30" i="16"/>
  <c r="BB30" i="16"/>
  <c r="BA30" i="16"/>
  <c r="AZ30" i="16"/>
  <c r="K30" i="16"/>
  <c r="K33" i="16" s="1"/>
  <c r="I30" i="16"/>
  <c r="G30" i="16"/>
  <c r="AY30" i="16" s="1"/>
  <c r="BC28" i="16"/>
  <c r="BB28" i="16"/>
  <c r="BA28" i="16"/>
  <c r="AZ28" i="16"/>
  <c r="K28" i="16"/>
  <c r="I28" i="16"/>
  <c r="G28" i="16"/>
  <c r="AY28" i="16" s="1"/>
  <c r="BC26" i="16"/>
  <c r="BB26" i="16"/>
  <c r="BA26" i="16"/>
  <c r="AZ26" i="16"/>
  <c r="K26" i="16"/>
  <c r="I26" i="16"/>
  <c r="G26" i="16"/>
  <c r="B8" i="15"/>
  <c r="A8" i="15"/>
  <c r="BC22" i="16"/>
  <c r="BB22" i="16"/>
  <c r="BA22" i="16"/>
  <c r="AZ22" i="16"/>
  <c r="K22" i="16"/>
  <c r="I22" i="16"/>
  <c r="G22" i="16"/>
  <c r="AY22" i="16" s="1"/>
  <c r="BC21" i="16"/>
  <c r="BB21" i="16"/>
  <c r="BA21" i="16"/>
  <c r="AZ21" i="16"/>
  <c r="K21" i="16"/>
  <c r="I21" i="16"/>
  <c r="G21" i="16"/>
  <c r="AY21" i="16" s="1"/>
  <c r="BC20" i="16"/>
  <c r="BB20" i="16"/>
  <c r="BA20" i="16"/>
  <c r="AZ20" i="16"/>
  <c r="K20" i="16"/>
  <c r="I20" i="16"/>
  <c r="G20" i="16"/>
  <c r="AY20" i="16" s="1"/>
  <c r="BC18" i="16"/>
  <c r="BB18" i="16"/>
  <c r="BA18" i="16"/>
  <c r="AZ18" i="16"/>
  <c r="K18" i="16"/>
  <c r="I18" i="16"/>
  <c r="G18" i="16"/>
  <c r="AY18" i="16" s="1"/>
  <c r="BC16" i="16"/>
  <c r="BB16" i="16"/>
  <c r="BA16" i="16"/>
  <c r="AZ16" i="16"/>
  <c r="K16" i="16"/>
  <c r="I16" i="16"/>
  <c r="G16" i="16"/>
  <c r="AY16" i="16" s="1"/>
  <c r="BC15" i="16"/>
  <c r="BB15" i="16"/>
  <c r="BA15" i="16"/>
  <c r="AZ15" i="16"/>
  <c r="K15" i="16"/>
  <c r="I15" i="16"/>
  <c r="G15" i="16"/>
  <c r="AY15" i="16" s="1"/>
  <c r="BC10" i="16"/>
  <c r="BB10" i="16"/>
  <c r="BA10" i="16"/>
  <c r="AZ10" i="16"/>
  <c r="K10" i="16"/>
  <c r="I10" i="16"/>
  <c r="G10" i="16"/>
  <c r="AY10" i="16" s="1"/>
  <c r="BC9" i="16"/>
  <c r="BB9" i="16"/>
  <c r="BA9" i="16"/>
  <c r="AZ9" i="16"/>
  <c r="K9" i="16"/>
  <c r="I9" i="16"/>
  <c r="G9" i="16"/>
  <c r="AY9" i="16" s="1"/>
  <c r="BC8" i="16"/>
  <c r="BB8" i="16"/>
  <c r="BA8" i="16"/>
  <c r="AZ8" i="16"/>
  <c r="K8" i="16"/>
  <c r="I8" i="16"/>
  <c r="G8" i="16"/>
  <c r="AY8" i="16" s="1"/>
  <c r="B7" i="15"/>
  <c r="A7" i="15"/>
  <c r="E4" i="16"/>
  <c r="F3" i="16"/>
  <c r="C33" i="14"/>
  <c r="F33" i="14" s="1"/>
  <c r="C31" i="14"/>
  <c r="G7" i="14"/>
  <c r="D21" i="11"/>
  <c r="D20" i="11"/>
  <c r="D19" i="11"/>
  <c r="D18" i="11"/>
  <c r="D17" i="11"/>
  <c r="D16" i="11"/>
  <c r="D15" i="11"/>
  <c r="BC62" i="13"/>
  <c r="BB62" i="13"/>
  <c r="BA62" i="13"/>
  <c r="AZ62" i="13"/>
  <c r="K62" i="13"/>
  <c r="I62" i="13"/>
  <c r="G62" i="13"/>
  <c r="AY62" i="13" s="1"/>
  <c r="BC61" i="13"/>
  <c r="BB61" i="13"/>
  <c r="BA61" i="13"/>
  <c r="AZ61" i="13"/>
  <c r="K61" i="13"/>
  <c r="I61" i="13"/>
  <c r="G61" i="13"/>
  <c r="AY61" i="13" s="1"/>
  <c r="BC60" i="13"/>
  <c r="BB60" i="13"/>
  <c r="BA60" i="13"/>
  <c r="AZ60" i="13"/>
  <c r="K60" i="13"/>
  <c r="I60" i="13"/>
  <c r="G60" i="13"/>
  <c r="AY60" i="13" s="1"/>
  <c r="BC59" i="13"/>
  <c r="BB59" i="13"/>
  <c r="BA59" i="13"/>
  <c r="AZ59" i="13"/>
  <c r="K59" i="13"/>
  <c r="I59" i="13"/>
  <c r="G59" i="13"/>
  <c r="B15" i="12"/>
  <c r="A15" i="12"/>
  <c r="BC55" i="13"/>
  <c r="BC57" i="13" s="1"/>
  <c r="I14" i="12" s="1"/>
  <c r="BA55" i="13"/>
  <c r="BA57" i="13" s="1"/>
  <c r="G14" i="12" s="1"/>
  <c r="AZ55" i="13"/>
  <c r="AY55" i="13"/>
  <c r="AY57" i="13" s="1"/>
  <c r="E14" i="12" s="1"/>
  <c r="K55" i="13"/>
  <c r="K57" i="13" s="1"/>
  <c r="I55" i="13"/>
  <c r="I57" i="13" s="1"/>
  <c r="G55" i="13"/>
  <c r="BB55" i="13" s="1"/>
  <c r="BB57" i="13" s="1"/>
  <c r="H14" i="12" s="1"/>
  <c r="B14" i="12"/>
  <c r="A14" i="12"/>
  <c r="AZ57" i="13"/>
  <c r="F14" i="12" s="1"/>
  <c r="BC52" i="13"/>
  <c r="BC53" i="13" s="1"/>
  <c r="I13" i="12" s="1"/>
  <c r="BB52" i="13"/>
  <c r="BA52" i="13"/>
  <c r="AZ52" i="13"/>
  <c r="AZ53" i="13" s="1"/>
  <c r="F13" i="12" s="1"/>
  <c r="K52" i="13"/>
  <c r="K53" i="13" s="1"/>
  <c r="I52" i="13"/>
  <c r="G52" i="13"/>
  <c r="G53" i="13" s="1"/>
  <c r="B13" i="12"/>
  <c r="A13" i="12"/>
  <c r="BB53" i="13"/>
  <c r="H13" i="12" s="1"/>
  <c r="BA53" i="13"/>
  <c r="G13" i="12" s="1"/>
  <c r="I53" i="13"/>
  <c r="BC49" i="13"/>
  <c r="BB49" i="13"/>
  <c r="BA49" i="13"/>
  <c r="AZ49" i="13"/>
  <c r="K49" i="13"/>
  <c r="I49" i="13"/>
  <c r="I50" i="13" s="1"/>
  <c r="G49" i="13"/>
  <c r="AY49" i="13" s="1"/>
  <c r="BC47" i="13"/>
  <c r="BB47" i="13"/>
  <c r="BA47" i="13"/>
  <c r="AZ47" i="13"/>
  <c r="AZ50" i="13" s="1"/>
  <c r="F12" i="12" s="1"/>
  <c r="K47" i="13"/>
  <c r="I47" i="13"/>
  <c r="G47" i="13"/>
  <c r="AY47" i="13" s="1"/>
  <c r="B12" i="12"/>
  <c r="A12" i="12"/>
  <c r="BC43" i="13"/>
  <c r="BB43" i="13"/>
  <c r="BB45" i="13" s="1"/>
  <c r="H11" i="12" s="1"/>
  <c r="BA43" i="13"/>
  <c r="AZ43" i="13"/>
  <c r="K43" i="13"/>
  <c r="K45" i="13" s="1"/>
  <c r="I43" i="13"/>
  <c r="I45" i="13" s="1"/>
  <c r="G43" i="13"/>
  <c r="AY43" i="13" s="1"/>
  <c r="AY45" i="13" s="1"/>
  <c r="E11" i="12" s="1"/>
  <c r="B11" i="12"/>
  <c r="A11" i="12"/>
  <c r="BC45" i="13"/>
  <c r="I11" i="12" s="1"/>
  <c r="BA45" i="13"/>
  <c r="G11" i="12" s="1"/>
  <c r="AZ45" i="13"/>
  <c r="F11" i="12" s="1"/>
  <c r="BC39" i="13"/>
  <c r="BC41" i="13" s="1"/>
  <c r="I10" i="12" s="1"/>
  <c r="BB39" i="13"/>
  <c r="BA39" i="13"/>
  <c r="BA41" i="13" s="1"/>
  <c r="G10" i="12" s="1"/>
  <c r="AZ39" i="13"/>
  <c r="AZ41" i="13" s="1"/>
  <c r="F10" i="12" s="1"/>
  <c r="K39" i="13"/>
  <c r="K41" i="13" s="1"/>
  <c r="I39" i="13"/>
  <c r="I41" i="13" s="1"/>
  <c r="G39" i="13"/>
  <c r="AY39" i="13" s="1"/>
  <c r="AY41" i="13" s="1"/>
  <c r="E10" i="12" s="1"/>
  <c r="B10" i="12"/>
  <c r="A10" i="12"/>
  <c r="BB41" i="13"/>
  <c r="H10" i="12" s="1"/>
  <c r="BC35" i="13"/>
  <c r="BC37" i="13" s="1"/>
  <c r="I9" i="12" s="1"/>
  <c r="BB35" i="13"/>
  <c r="BB37" i="13" s="1"/>
  <c r="H9" i="12" s="1"/>
  <c r="BA35" i="13"/>
  <c r="BA37" i="13" s="1"/>
  <c r="G9" i="12" s="1"/>
  <c r="AZ35" i="13"/>
  <c r="AZ37" i="13" s="1"/>
  <c r="F9" i="12" s="1"/>
  <c r="K35" i="13"/>
  <c r="K37" i="13" s="1"/>
  <c r="I35" i="13"/>
  <c r="I37" i="13" s="1"/>
  <c r="G35" i="13"/>
  <c r="G37" i="13" s="1"/>
  <c r="B9" i="12"/>
  <c r="A9" i="12"/>
  <c r="BC31" i="13"/>
  <c r="BB31" i="13"/>
  <c r="BA31" i="13"/>
  <c r="AZ31" i="13"/>
  <c r="K31" i="13"/>
  <c r="I31" i="13"/>
  <c r="G31" i="13"/>
  <c r="AY31" i="13" s="1"/>
  <c r="BC30" i="13"/>
  <c r="BB30" i="13"/>
  <c r="BA30" i="13"/>
  <c r="AZ30" i="13"/>
  <c r="K30" i="13"/>
  <c r="I30" i="13"/>
  <c r="G30" i="13"/>
  <c r="AY30" i="13" s="1"/>
  <c r="BC28" i="13"/>
  <c r="BB28" i="13"/>
  <c r="BA28" i="13"/>
  <c r="AZ28" i="13"/>
  <c r="K28" i="13"/>
  <c r="I28" i="13"/>
  <c r="G28" i="13"/>
  <c r="AY28" i="13" s="1"/>
  <c r="BC26" i="13"/>
  <c r="BB26" i="13"/>
  <c r="BA26" i="13"/>
  <c r="AZ26" i="13"/>
  <c r="K26" i="13"/>
  <c r="I26" i="13"/>
  <c r="G26" i="13"/>
  <c r="AY26" i="13" s="1"/>
  <c r="B8" i="12"/>
  <c r="A8" i="12"/>
  <c r="BC22" i="13"/>
  <c r="BB22" i="13"/>
  <c r="BA22" i="13"/>
  <c r="AZ22" i="13"/>
  <c r="K22" i="13"/>
  <c r="I22" i="13"/>
  <c r="G22" i="13"/>
  <c r="AY22" i="13" s="1"/>
  <c r="BC21" i="13"/>
  <c r="BB21" i="13"/>
  <c r="BA21" i="13"/>
  <c r="AZ21" i="13"/>
  <c r="K21" i="13"/>
  <c r="I21" i="13"/>
  <c r="G21" i="13"/>
  <c r="AY21" i="13" s="1"/>
  <c r="BC20" i="13"/>
  <c r="BB20" i="13"/>
  <c r="BA20" i="13"/>
  <c r="AZ20" i="13"/>
  <c r="K20" i="13"/>
  <c r="I20" i="13"/>
  <c r="G20" i="13"/>
  <c r="AY20" i="13" s="1"/>
  <c r="BC18" i="13"/>
  <c r="BB18" i="13"/>
  <c r="BA18" i="13"/>
  <c r="AZ18" i="13"/>
  <c r="K18" i="13"/>
  <c r="I18" i="13"/>
  <c r="G18" i="13"/>
  <c r="AY18" i="13" s="1"/>
  <c r="BC16" i="13"/>
  <c r="BB16" i="13"/>
  <c r="BA16" i="13"/>
  <c r="AZ16" i="13"/>
  <c r="K16" i="13"/>
  <c r="I16" i="13"/>
  <c r="G16" i="13"/>
  <c r="AY16" i="13" s="1"/>
  <c r="BC15" i="13"/>
  <c r="BB15" i="13"/>
  <c r="BA15" i="13"/>
  <c r="AZ15" i="13"/>
  <c r="K15" i="13"/>
  <c r="I15" i="13"/>
  <c r="G15" i="13"/>
  <c r="AY15" i="13" s="1"/>
  <c r="BC10" i="13"/>
  <c r="BB10" i="13"/>
  <c r="BA10" i="13"/>
  <c r="AZ10" i="13"/>
  <c r="K10" i="13"/>
  <c r="I10" i="13"/>
  <c r="G10" i="13"/>
  <c r="AY10" i="13" s="1"/>
  <c r="BC9" i="13"/>
  <c r="BB9" i="13"/>
  <c r="BA9" i="13"/>
  <c r="AZ9" i="13"/>
  <c r="K9" i="13"/>
  <c r="I9" i="13"/>
  <c r="G9" i="13"/>
  <c r="AY9" i="13" s="1"/>
  <c r="BC8" i="13"/>
  <c r="BB8" i="13"/>
  <c r="BA8" i="13"/>
  <c r="AZ8" i="13"/>
  <c r="K8" i="13"/>
  <c r="I8" i="13"/>
  <c r="G8" i="13"/>
  <c r="AY8" i="13" s="1"/>
  <c r="B7" i="12"/>
  <c r="A7" i="12"/>
  <c r="E4" i="13"/>
  <c r="F3" i="13"/>
  <c r="C33" i="11"/>
  <c r="F33" i="11" s="1"/>
  <c r="C31" i="11"/>
  <c r="G7" i="11"/>
  <c r="D21" i="8"/>
  <c r="D20" i="8"/>
  <c r="D19" i="8"/>
  <c r="D18" i="8"/>
  <c r="D17" i="8"/>
  <c r="D16" i="8"/>
  <c r="D15" i="8"/>
  <c r="BC82" i="10"/>
  <c r="BA82" i="10"/>
  <c r="BA83" i="10" s="1"/>
  <c r="G13" i="9" s="1"/>
  <c r="AZ82" i="10"/>
  <c r="AY82" i="10"/>
  <c r="K82" i="10"/>
  <c r="I82" i="10"/>
  <c r="G82" i="10"/>
  <c r="BB82" i="10" s="1"/>
  <c r="BC80" i="10"/>
  <c r="BA80" i="10"/>
  <c r="AZ80" i="10"/>
  <c r="AY80" i="10"/>
  <c r="AY83" i="10" s="1"/>
  <c r="E13" i="9" s="1"/>
  <c r="K80" i="10"/>
  <c r="I80" i="10"/>
  <c r="G80" i="10"/>
  <c r="BB80" i="10" s="1"/>
  <c r="B13" i="9"/>
  <c r="A13" i="9"/>
  <c r="K83" i="10"/>
  <c r="I83" i="10"/>
  <c r="BC77" i="10"/>
  <c r="BC78" i="10" s="1"/>
  <c r="I12" i="9" s="1"/>
  <c r="BB77" i="10"/>
  <c r="BB78" i="10" s="1"/>
  <c r="H12" i="9" s="1"/>
  <c r="BA77" i="10"/>
  <c r="BA78" i="10" s="1"/>
  <c r="G12" i="9" s="1"/>
  <c r="AZ77" i="10"/>
  <c r="AZ78" i="10" s="1"/>
  <c r="F12" i="9" s="1"/>
  <c r="K77" i="10"/>
  <c r="K78" i="10" s="1"/>
  <c r="I77" i="10"/>
  <c r="I78" i="10" s="1"/>
  <c r="G77" i="10"/>
  <c r="AY77" i="10" s="1"/>
  <c r="AY78" i="10" s="1"/>
  <c r="E12" i="9" s="1"/>
  <c r="B12" i="9"/>
  <c r="A12" i="9"/>
  <c r="BC73" i="10"/>
  <c r="BC75" i="10" s="1"/>
  <c r="I11" i="9" s="1"/>
  <c r="BB73" i="10"/>
  <c r="BB75" i="10" s="1"/>
  <c r="H11" i="9" s="1"/>
  <c r="BA73" i="10"/>
  <c r="BA75" i="10" s="1"/>
  <c r="G11" i="9" s="1"/>
  <c r="AZ73" i="10"/>
  <c r="AZ75" i="10" s="1"/>
  <c r="F11" i="9" s="1"/>
  <c r="K73" i="10"/>
  <c r="K75" i="10" s="1"/>
  <c r="I73" i="10"/>
  <c r="I75" i="10" s="1"/>
  <c r="G73" i="10"/>
  <c r="G75" i="10" s="1"/>
  <c r="B11" i="9"/>
  <c r="A11" i="9"/>
  <c r="BC69" i="10"/>
  <c r="BB69" i="10"/>
  <c r="BA69" i="10"/>
  <c r="AZ69" i="10"/>
  <c r="K69" i="10"/>
  <c r="I69" i="10"/>
  <c r="G69" i="10"/>
  <c r="AY69" i="10" s="1"/>
  <c r="BC67" i="10"/>
  <c r="BB67" i="10"/>
  <c r="BA67" i="10"/>
  <c r="BA71" i="10" s="1"/>
  <c r="G10" i="9" s="1"/>
  <c r="AZ67" i="10"/>
  <c r="K67" i="10"/>
  <c r="K71" i="10" s="1"/>
  <c r="I67" i="10"/>
  <c r="I71" i="10" s="1"/>
  <c r="G67" i="10"/>
  <c r="B10" i="9"/>
  <c r="A10" i="9"/>
  <c r="BC56" i="10"/>
  <c r="BC65" i="10" s="1"/>
  <c r="I9" i="9" s="1"/>
  <c r="BB56" i="10"/>
  <c r="BA56" i="10"/>
  <c r="AZ56" i="10"/>
  <c r="AZ65" i="10" s="1"/>
  <c r="F9" i="9" s="1"/>
  <c r="K56" i="10"/>
  <c r="K65" i="10" s="1"/>
  <c r="I56" i="10"/>
  <c r="I65" i="10" s="1"/>
  <c r="G56" i="10"/>
  <c r="AY56" i="10" s="1"/>
  <c r="AY65" i="10" s="1"/>
  <c r="E9" i="9" s="1"/>
  <c r="B9" i="9"/>
  <c r="A9" i="9"/>
  <c r="BB65" i="10"/>
  <c r="H9" i="9" s="1"/>
  <c r="BA65" i="10"/>
  <c r="G9" i="9" s="1"/>
  <c r="BC52" i="10"/>
  <c r="BB52" i="10"/>
  <c r="BA52" i="10"/>
  <c r="AZ52" i="10"/>
  <c r="K52" i="10"/>
  <c r="I52" i="10"/>
  <c r="G52" i="10"/>
  <c r="AY52" i="10" s="1"/>
  <c r="BC47" i="10"/>
  <c r="BB47" i="10"/>
  <c r="BA47" i="10"/>
  <c r="AZ47" i="10"/>
  <c r="AY47" i="10"/>
  <c r="K47" i="10"/>
  <c r="I47" i="10"/>
  <c r="G47" i="10"/>
  <c r="BC41" i="10"/>
  <c r="BB41" i="10"/>
  <c r="BA41" i="10"/>
  <c r="AZ41" i="10"/>
  <c r="K41" i="10"/>
  <c r="I41" i="10"/>
  <c r="G41" i="10"/>
  <c r="AY41" i="10" s="1"/>
  <c r="BC40" i="10"/>
  <c r="BB40" i="10"/>
  <c r="BA40" i="10"/>
  <c r="AZ40" i="10"/>
  <c r="AY40" i="10"/>
  <c r="K40" i="10"/>
  <c r="I40" i="10"/>
  <c r="G40" i="10"/>
  <c r="BC39" i="10"/>
  <c r="BB39" i="10"/>
  <c r="BA39" i="10"/>
  <c r="AZ39" i="10"/>
  <c r="AY39" i="10"/>
  <c r="K39" i="10"/>
  <c r="I39" i="10"/>
  <c r="G39" i="10"/>
  <c r="BC37" i="10"/>
  <c r="BB37" i="10"/>
  <c r="BA37" i="10"/>
  <c r="AZ37" i="10"/>
  <c r="K37" i="10"/>
  <c r="I37" i="10"/>
  <c r="G37" i="10"/>
  <c r="AY37" i="10" s="1"/>
  <c r="BC35" i="10"/>
  <c r="BB35" i="10"/>
  <c r="BA35" i="10"/>
  <c r="AZ35" i="10"/>
  <c r="K35" i="10"/>
  <c r="I35" i="10"/>
  <c r="G35" i="10"/>
  <c r="AY35" i="10" s="1"/>
  <c r="B8" i="9"/>
  <c r="A8" i="9"/>
  <c r="BC30" i="10"/>
  <c r="BB30" i="10"/>
  <c r="BA30" i="10"/>
  <c r="AZ30" i="10"/>
  <c r="K30" i="10"/>
  <c r="I30" i="10"/>
  <c r="G30" i="10"/>
  <c r="AY30" i="10" s="1"/>
  <c r="BC29" i="10"/>
  <c r="BB29" i="10"/>
  <c r="BA29" i="10"/>
  <c r="AZ29" i="10"/>
  <c r="K29" i="10"/>
  <c r="I29" i="10"/>
  <c r="G29" i="10"/>
  <c r="AY29" i="10" s="1"/>
  <c r="BC28" i="10"/>
  <c r="BB28" i="10"/>
  <c r="BA28" i="10"/>
  <c r="AZ28" i="10"/>
  <c r="K28" i="10"/>
  <c r="I28" i="10"/>
  <c r="G28" i="10"/>
  <c r="AY28" i="10" s="1"/>
  <c r="BC26" i="10"/>
  <c r="BB26" i="10"/>
  <c r="BA26" i="10"/>
  <c r="AZ26" i="10"/>
  <c r="K26" i="10"/>
  <c r="I26" i="10"/>
  <c r="G26" i="10"/>
  <c r="AY26" i="10" s="1"/>
  <c r="BC25" i="10"/>
  <c r="BB25" i="10"/>
  <c r="BA25" i="10"/>
  <c r="AZ25" i="10"/>
  <c r="K25" i="10"/>
  <c r="I25" i="10"/>
  <c r="G25" i="10"/>
  <c r="AY25" i="10" s="1"/>
  <c r="BC17" i="10"/>
  <c r="BB17" i="10"/>
  <c r="BA17" i="10"/>
  <c r="AZ17" i="10"/>
  <c r="K17" i="10"/>
  <c r="I17" i="10"/>
  <c r="G17" i="10"/>
  <c r="AY17" i="10" s="1"/>
  <c r="BC16" i="10"/>
  <c r="BB16" i="10"/>
  <c r="BA16" i="10"/>
  <c r="AZ16" i="10"/>
  <c r="K16" i="10"/>
  <c r="I16" i="10"/>
  <c r="G16" i="10"/>
  <c r="AY16" i="10" s="1"/>
  <c r="BC8" i="10"/>
  <c r="BB8" i="10"/>
  <c r="BA8" i="10"/>
  <c r="AZ8" i="10"/>
  <c r="K8" i="10"/>
  <c r="I8" i="10"/>
  <c r="G8" i="10"/>
  <c r="B7" i="9"/>
  <c r="A7" i="9"/>
  <c r="E4" i="10"/>
  <c r="F3" i="10"/>
  <c r="C33" i="8"/>
  <c r="F33" i="8" s="1"/>
  <c r="C31" i="8"/>
  <c r="G7" i="8"/>
  <c r="D21" i="5"/>
  <c r="D20" i="5"/>
  <c r="D19" i="5"/>
  <c r="D18" i="5"/>
  <c r="D17" i="5"/>
  <c r="D16" i="5"/>
  <c r="D15" i="5"/>
  <c r="BC40" i="7"/>
  <c r="BB40" i="7"/>
  <c r="BA40" i="7"/>
  <c r="AY40" i="7"/>
  <c r="K40" i="7"/>
  <c r="I40" i="7"/>
  <c r="G40" i="7"/>
  <c r="AZ40" i="7" s="1"/>
  <c r="BC37" i="7"/>
  <c r="BC41" i="7" s="1"/>
  <c r="I11" i="6" s="1"/>
  <c r="BB37" i="7"/>
  <c r="BB41" i="7" s="1"/>
  <c r="H11" i="6" s="1"/>
  <c r="BA37" i="7"/>
  <c r="AY37" i="7"/>
  <c r="K37" i="7"/>
  <c r="I37" i="7"/>
  <c r="G37" i="7"/>
  <c r="AZ37" i="7" s="1"/>
  <c r="B11" i="6"/>
  <c r="A11" i="6"/>
  <c r="BC34" i="7"/>
  <c r="BC35" i="7" s="1"/>
  <c r="I10" i="6" s="1"/>
  <c r="BB34" i="7"/>
  <c r="BB35" i="7" s="1"/>
  <c r="H10" i="6" s="1"/>
  <c r="BA34" i="7"/>
  <c r="BA35" i="7" s="1"/>
  <c r="G10" i="6" s="1"/>
  <c r="AZ34" i="7"/>
  <c r="AZ35" i="7" s="1"/>
  <c r="F10" i="6" s="1"/>
  <c r="K34" i="7"/>
  <c r="K35" i="7" s="1"/>
  <c r="I34" i="7"/>
  <c r="I35" i="7" s="1"/>
  <c r="G34" i="7"/>
  <c r="B10" i="6"/>
  <c r="A10" i="6"/>
  <c r="BC30" i="7"/>
  <c r="BC32" i="7" s="1"/>
  <c r="I9" i="6" s="1"/>
  <c r="BB30" i="7"/>
  <c r="BB32" i="7" s="1"/>
  <c r="H9" i="6" s="1"/>
  <c r="BA30" i="7"/>
  <c r="BA32" i="7" s="1"/>
  <c r="G9" i="6" s="1"/>
  <c r="AZ30" i="7"/>
  <c r="AZ32" i="7" s="1"/>
  <c r="F9" i="6" s="1"/>
  <c r="K30" i="7"/>
  <c r="K32" i="7" s="1"/>
  <c r="I30" i="7"/>
  <c r="I32" i="7" s="1"/>
  <c r="G30" i="7"/>
  <c r="G32" i="7" s="1"/>
  <c r="B9" i="6"/>
  <c r="A9" i="6"/>
  <c r="BC26" i="7"/>
  <c r="BB26" i="7"/>
  <c r="BA26" i="7"/>
  <c r="AZ26" i="7"/>
  <c r="K26" i="7"/>
  <c r="I26" i="7"/>
  <c r="G26" i="7"/>
  <c r="AY26" i="7" s="1"/>
  <c r="BC24" i="7"/>
  <c r="BB24" i="7"/>
  <c r="BA24" i="7"/>
  <c r="AZ24" i="7"/>
  <c r="K24" i="7"/>
  <c r="I24" i="7"/>
  <c r="G24" i="7"/>
  <c r="AY24" i="7" s="1"/>
  <c r="BC22" i="7"/>
  <c r="BB22" i="7"/>
  <c r="BA22" i="7"/>
  <c r="AZ22" i="7"/>
  <c r="K22" i="7"/>
  <c r="I22" i="7"/>
  <c r="G22" i="7"/>
  <c r="AY22" i="7" s="1"/>
  <c r="BC20" i="7"/>
  <c r="BB20" i="7"/>
  <c r="BA20" i="7"/>
  <c r="AZ20" i="7"/>
  <c r="K20" i="7"/>
  <c r="I20" i="7"/>
  <c r="I28" i="7" s="1"/>
  <c r="G20" i="7"/>
  <c r="B8" i="6"/>
  <c r="A8" i="6"/>
  <c r="BC16" i="7"/>
  <c r="BB16" i="7"/>
  <c r="BA16" i="7"/>
  <c r="AZ16" i="7"/>
  <c r="K16" i="7"/>
  <c r="I16" i="7"/>
  <c r="G16" i="7"/>
  <c r="AY16" i="7" s="1"/>
  <c r="BC14" i="7"/>
  <c r="BB14" i="7"/>
  <c r="BA14" i="7"/>
  <c r="AZ14" i="7"/>
  <c r="K14" i="7"/>
  <c r="I14" i="7"/>
  <c r="G14" i="7"/>
  <c r="AY14" i="7" s="1"/>
  <c r="BC11" i="7"/>
  <c r="BB11" i="7"/>
  <c r="BA11" i="7"/>
  <c r="AZ11" i="7"/>
  <c r="K11" i="7"/>
  <c r="I11" i="7"/>
  <c r="G11" i="7"/>
  <c r="AY11" i="7" s="1"/>
  <c r="BC10" i="7"/>
  <c r="BB10" i="7"/>
  <c r="BA10" i="7"/>
  <c r="AZ10" i="7"/>
  <c r="K10" i="7"/>
  <c r="I10" i="7"/>
  <c r="G10" i="7"/>
  <c r="AY10" i="7" s="1"/>
  <c r="BC9" i="7"/>
  <c r="BB9" i="7"/>
  <c r="BA9" i="7"/>
  <c r="AZ9" i="7"/>
  <c r="K9" i="7"/>
  <c r="I9" i="7"/>
  <c r="G9" i="7"/>
  <c r="AY9" i="7" s="1"/>
  <c r="BC8" i="7"/>
  <c r="BB8" i="7"/>
  <c r="BA8" i="7"/>
  <c r="AZ8" i="7"/>
  <c r="K8" i="7"/>
  <c r="I8" i="7"/>
  <c r="G8" i="7"/>
  <c r="AY8" i="7" s="1"/>
  <c r="B7" i="6"/>
  <c r="A7" i="6"/>
  <c r="E4" i="7"/>
  <c r="F3" i="7"/>
  <c r="C33" i="5"/>
  <c r="F33" i="5" s="1"/>
  <c r="C31" i="5"/>
  <c r="G7" i="5"/>
  <c r="D21" i="2"/>
  <c r="D20" i="2"/>
  <c r="D19" i="2"/>
  <c r="D18" i="2"/>
  <c r="D17" i="2"/>
  <c r="D16" i="2"/>
  <c r="D15" i="2"/>
  <c r="BC148" i="4"/>
  <c r="BA148" i="4"/>
  <c r="AZ148" i="4"/>
  <c r="AY148" i="4"/>
  <c r="K148" i="4"/>
  <c r="I148" i="4"/>
  <c r="G148" i="4"/>
  <c r="BB148" i="4" s="1"/>
  <c r="BC146" i="4"/>
  <c r="BA146" i="4"/>
  <c r="BA149" i="4" s="1"/>
  <c r="G17" i="3" s="1"/>
  <c r="AZ146" i="4"/>
  <c r="AY146" i="4"/>
  <c r="AY149" i="4" s="1"/>
  <c r="E17" i="3" s="1"/>
  <c r="K146" i="4"/>
  <c r="K149" i="4" s="1"/>
  <c r="I146" i="4"/>
  <c r="G146" i="4"/>
  <c r="BB146" i="4" s="1"/>
  <c r="B17" i="3"/>
  <c r="A17" i="3"/>
  <c r="BC143" i="4"/>
  <c r="BC144" i="4" s="1"/>
  <c r="I16" i="3" s="1"/>
  <c r="BB143" i="4"/>
  <c r="BB144" i="4" s="1"/>
  <c r="H16" i="3" s="1"/>
  <c r="BA143" i="4"/>
  <c r="BA144" i="4" s="1"/>
  <c r="G16" i="3" s="1"/>
  <c r="AZ143" i="4"/>
  <c r="K143" i="4"/>
  <c r="I143" i="4"/>
  <c r="I144" i="4" s="1"/>
  <c r="G143" i="4"/>
  <c r="AY143" i="4" s="1"/>
  <c r="AY144" i="4" s="1"/>
  <c r="E16" i="3" s="1"/>
  <c r="B16" i="3"/>
  <c r="A16" i="3"/>
  <c r="AZ144" i="4"/>
  <c r="F16" i="3" s="1"/>
  <c r="K144" i="4"/>
  <c r="BC139" i="4"/>
  <c r="BB139" i="4"/>
  <c r="BB141" i="4" s="1"/>
  <c r="H15" i="3" s="1"/>
  <c r="BA139" i="4"/>
  <c r="BA141" i="4" s="1"/>
  <c r="G15" i="3" s="1"/>
  <c r="AZ139" i="4"/>
  <c r="AZ141" i="4" s="1"/>
  <c r="F15" i="3" s="1"/>
  <c r="K139" i="4"/>
  <c r="K141" i="4" s="1"/>
  <c r="I139" i="4"/>
  <c r="I141" i="4" s="1"/>
  <c r="G139" i="4"/>
  <c r="AY139" i="4" s="1"/>
  <c r="AY141" i="4" s="1"/>
  <c r="E15" i="3" s="1"/>
  <c r="B15" i="3"/>
  <c r="A15" i="3"/>
  <c r="BC141" i="4"/>
  <c r="I15" i="3" s="1"/>
  <c r="BC131" i="4"/>
  <c r="BB131" i="4"/>
  <c r="BB137" i="4" s="1"/>
  <c r="H14" i="3" s="1"/>
  <c r="BA131" i="4"/>
  <c r="AZ131" i="4"/>
  <c r="K131" i="4"/>
  <c r="I131" i="4"/>
  <c r="G131" i="4"/>
  <c r="AY131" i="4" s="1"/>
  <c r="BC129" i="4"/>
  <c r="BB129" i="4"/>
  <c r="BA129" i="4"/>
  <c r="AZ129" i="4"/>
  <c r="AZ137" i="4" s="1"/>
  <c r="F14" i="3" s="1"/>
  <c r="K129" i="4"/>
  <c r="I129" i="4"/>
  <c r="G129" i="4"/>
  <c r="B14" i="3"/>
  <c r="A14" i="3"/>
  <c r="BC120" i="4"/>
  <c r="BC127" i="4" s="1"/>
  <c r="I13" i="3" s="1"/>
  <c r="BB120" i="4"/>
  <c r="BA120" i="4"/>
  <c r="BA127" i="4" s="1"/>
  <c r="G13" i="3" s="1"/>
  <c r="AZ120" i="4"/>
  <c r="AZ127" i="4" s="1"/>
  <c r="F13" i="3" s="1"/>
  <c r="K120" i="4"/>
  <c r="K127" i="4" s="1"/>
  <c r="I120" i="4"/>
  <c r="I127" i="4" s="1"/>
  <c r="G120" i="4"/>
  <c r="G127" i="4" s="1"/>
  <c r="B13" i="3"/>
  <c r="A13" i="3"/>
  <c r="BB127" i="4"/>
  <c r="H13" i="3" s="1"/>
  <c r="BC116" i="4"/>
  <c r="BC118" i="4" s="1"/>
  <c r="I12" i="3" s="1"/>
  <c r="BB116" i="4"/>
  <c r="BB118" i="4" s="1"/>
  <c r="H12" i="3" s="1"/>
  <c r="BA116" i="4"/>
  <c r="BA118" i="4" s="1"/>
  <c r="G12" i="3" s="1"/>
  <c r="AZ116" i="4"/>
  <c r="AZ118" i="4" s="1"/>
  <c r="F12" i="3" s="1"/>
  <c r="K116" i="4"/>
  <c r="K118" i="4" s="1"/>
  <c r="I116" i="4"/>
  <c r="I118" i="4" s="1"/>
  <c r="G116" i="4"/>
  <c r="G118" i="4" s="1"/>
  <c r="B12" i="3"/>
  <c r="A12" i="3"/>
  <c r="BC107" i="4"/>
  <c r="BB107" i="4"/>
  <c r="BB114" i="4" s="1"/>
  <c r="H11" i="3" s="1"/>
  <c r="BA107" i="4"/>
  <c r="BA114" i="4" s="1"/>
  <c r="G11" i="3" s="1"/>
  <c r="AZ107" i="4"/>
  <c r="AZ114" i="4" s="1"/>
  <c r="F11" i="3" s="1"/>
  <c r="K107" i="4"/>
  <c r="K114" i="4" s="1"/>
  <c r="I107" i="4"/>
  <c r="I114" i="4" s="1"/>
  <c r="G107" i="4"/>
  <c r="AY107" i="4" s="1"/>
  <c r="AY114" i="4" s="1"/>
  <c r="E11" i="3" s="1"/>
  <c r="B11" i="3"/>
  <c r="A11" i="3"/>
  <c r="BC114" i="4"/>
  <c r="I11" i="3" s="1"/>
  <c r="BC104" i="4"/>
  <c r="BB104" i="4"/>
  <c r="BA104" i="4"/>
  <c r="AZ104" i="4"/>
  <c r="K104" i="4"/>
  <c r="I104" i="4"/>
  <c r="G104" i="4"/>
  <c r="AY104" i="4" s="1"/>
  <c r="BC102" i="4"/>
  <c r="BB102" i="4"/>
  <c r="BA102" i="4"/>
  <c r="AZ102" i="4"/>
  <c r="K102" i="4"/>
  <c r="I102" i="4"/>
  <c r="G102" i="4"/>
  <c r="AY102" i="4" s="1"/>
  <c r="BC101" i="4"/>
  <c r="BB101" i="4"/>
  <c r="BA101" i="4"/>
  <c r="AZ101" i="4"/>
  <c r="K101" i="4"/>
  <c r="I101" i="4"/>
  <c r="G101" i="4"/>
  <c r="AY101" i="4" s="1"/>
  <c r="BC99" i="4"/>
  <c r="BB99" i="4"/>
  <c r="BA99" i="4"/>
  <c r="AZ99" i="4"/>
  <c r="K99" i="4"/>
  <c r="I99" i="4"/>
  <c r="G99" i="4"/>
  <c r="AY99" i="4" s="1"/>
  <c r="BC97" i="4"/>
  <c r="BB97" i="4"/>
  <c r="BA97" i="4"/>
  <c r="AZ97" i="4"/>
  <c r="K97" i="4"/>
  <c r="I97" i="4"/>
  <c r="G97" i="4"/>
  <c r="B10" i="3"/>
  <c r="A10" i="3"/>
  <c r="BC93" i="4"/>
  <c r="BC95" i="4" s="1"/>
  <c r="I9" i="3" s="1"/>
  <c r="BB93" i="4"/>
  <c r="BA93" i="4"/>
  <c r="BA95" i="4" s="1"/>
  <c r="G9" i="3" s="1"/>
  <c r="AZ93" i="4"/>
  <c r="AZ95" i="4" s="1"/>
  <c r="F9" i="3" s="1"/>
  <c r="K93" i="4"/>
  <c r="K95" i="4" s="1"/>
  <c r="I93" i="4"/>
  <c r="I95" i="4" s="1"/>
  <c r="G93" i="4"/>
  <c r="G95" i="4" s="1"/>
  <c r="B9" i="3"/>
  <c r="A9" i="3"/>
  <c r="BB95" i="4"/>
  <c r="H9" i="3" s="1"/>
  <c r="BC89" i="4"/>
  <c r="BB89" i="4"/>
  <c r="BA89" i="4"/>
  <c r="AZ89" i="4"/>
  <c r="K89" i="4"/>
  <c r="I89" i="4"/>
  <c r="G89" i="4"/>
  <c r="AY89" i="4" s="1"/>
  <c r="BC88" i="4"/>
  <c r="BB88" i="4"/>
  <c r="BA88" i="4"/>
  <c r="AZ88" i="4"/>
  <c r="K88" i="4"/>
  <c r="I88" i="4"/>
  <c r="G88" i="4"/>
  <c r="AY88" i="4" s="1"/>
  <c r="BC81" i="4"/>
  <c r="BB81" i="4"/>
  <c r="BA81" i="4"/>
  <c r="AZ81" i="4"/>
  <c r="K81" i="4"/>
  <c r="I81" i="4"/>
  <c r="G81" i="4"/>
  <c r="AY81" i="4" s="1"/>
  <c r="BC80" i="4"/>
  <c r="BB80" i="4"/>
  <c r="BA80" i="4"/>
  <c r="AZ80" i="4"/>
  <c r="K80" i="4"/>
  <c r="I80" i="4"/>
  <c r="G80" i="4"/>
  <c r="AY80" i="4" s="1"/>
  <c r="BC78" i="4"/>
  <c r="BB78" i="4"/>
  <c r="BA78" i="4"/>
  <c r="AZ78" i="4"/>
  <c r="K78" i="4"/>
  <c r="I78" i="4"/>
  <c r="G78" i="4"/>
  <c r="AY78" i="4" s="1"/>
  <c r="BC71" i="4"/>
  <c r="BB71" i="4"/>
  <c r="BA71" i="4"/>
  <c r="AZ71" i="4"/>
  <c r="K71" i="4"/>
  <c r="I71" i="4"/>
  <c r="G71" i="4"/>
  <c r="AY71" i="4" s="1"/>
  <c r="BC68" i="4"/>
  <c r="BB68" i="4"/>
  <c r="BA68" i="4"/>
  <c r="AZ68" i="4"/>
  <c r="K68" i="4"/>
  <c r="I68" i="4"/>
  <c r="G68" i="4"/>
  <c r="AY68" i="4" s="1"/>
  <c r="BC67" i="4"/>
  <c r="BB67" i="4"/>
  <c r="BA67" i="4"/>
  <c r="AZ67" i="4"/>
  <c r="K67" i="4"/>
  <c r="I67" i="4"/>
  <c r="G67" i="4"/>
  <c r="AY67" i="4" s="1"/>
  <c r="BC61" i="4"/>
  <c r="BB61" i="4"/>
  <c r="BA61" i="4"/>
  <c r="AZ61" i="4"/>
  <c r="K61" i="4"/>
  <c r="I61" i="4"/>
  <c r="G61" i="4"/>
  <c r="AY61" i="4" s="1"/>
  <c r="BC55" i="4"/>
  <c r="BB55" i="4"/>
  <c r="BA55" i="4"/>
  <c r="AZ55" i="4"/>
  <c r="K55" i="4"/>
  <c r="I55" i="4"/>
  <c r="G55" i="4"/>
  <c r="B8" i="3"/>
  <c r="A8" i="3"/>
  <c r="BC46" i="4"/>
  <c r="BB46" i="4"/>
  <c r="BA46" i="4"/>
  <c r="AZ46" i="4"/>
  <c r="K46" i="4"/>
  <c r="I46" i="4"/>
  <c r="G46" i="4"/>
  <c r="AY46" i="4" s="1"/>
  <c r="BC37" i="4"/>
  <c r="BB37" i="4"/>
  <c r="BA37" i="4"/>
  <c r="AZ37" i="4"/>
  <c r="K37" i="4"/>
  <c r="I37" i="4"/>
  <c r="G37" i="4"/>
  <c r="AY37" i="4" s="1"/>
  <c r="BC36" i="4"/>
  <c r="BB36" i="4"/>
  <c r="BA36" i="4"/>
  <c r="AZ36" i="4"/>
  <c r="K36" i="4"/>
  <c r="I36" i="4"/>
  <c r="G36" i="4"/>
  <c r="AY36" i="4" s="1"/>
  <c r="BC34" i="4"/>
  <c r="BB34" i="4"/>
  <c r="BA34" i="4"/>
  <c r="AZ34" i="4"/>
  <c r="K34" i="4"/>
  <c r="I34" i="4"/>
  <c r="G34" i="4"/>
  <c r="AY34" i="4" s="1"/>
  <c r="BC31" i="4"/>
  <c r="BB31" i="4"/>
  <c r="BA31" i="4"/>
  <c r="AZ31" i="4"/>
  <c r="K31" i="4"/>
  <c r="I31" i="4"/>
  <c r="G31" i="4"/>
  <c r="AY31" i="4" s="1"/>
  <c r="BC24" i="4"/>
  <c r="BB24" i="4"/>
  <c r="BA24" i="4"/>
  <c r="AZ24" i="4"/>
  <c r="K24" i="4"/>
  <c r="I24" i="4"/>
  <c r="G24" i="4"/>
  <c r="AY24" i="4" s="1"/>
  <c r="BC23" i="4"/>
  <c r="BB23" i="4"/>
  <c r="BA23" i="4"/>
  <c r="AZ23" i="4"/>
  <c r="K23" i="4"/>
  <c r="I23" i="4"/>
  <c r="G23" i="4"/>
  <c r="AY23" i="4" s="1"/>
  <c r="BC16" i="4"/>
  <c r="BB16" i="4"/>
  <c r="BA16" i="4"/>
  <c r="AZ16" i="4"/>
  <c r="K16" i="4"/>
  <c r="I16" i="4"/>
  <c r="G16" i="4"/>
  <c r="AY16" i="4" s="1"/>
  <c r="BC15" i="4"/>
  <c r="BB15" i="4"/>
  <c r="BA15" i="4"/>
  <c r="AZ15" i="4"/>
  <c r="K15" i="4"/>
  <c r="I15" i="4"/>
  <c r="G15" i="4"/>
  <c r="AY15" i="4" s="1"/>
  <c r="BC8" i="4"/>
  <c r="BB8" i="4"/>
  <c r="BA8" i="4"/>
  <c r="AZ8" i="4"/>
  <c r="K8" i="4"/>
  <c r="I8" i="4"/>
  <c r="G8" i="4"/>
  <c r="AY8" i="4" s="1"/>
  <c r="B7" i="3"/>
  <c r="A7" i="3"/>
  <c r="E4" i="4"/>
  <c r="F3" i="4"/>
  <c r="C33" i="2"/>
  <c r="F33" i="2" s="1"/>
  <c r="C31" i="2"/>
  <c r="G7" i="2"/>
  <c r="G47" i="1"/>
  <c r="H37" i="1"/>
  <c r="G37" i="1"/>
  <c r="G31" i="1"/>
  <c r="I19" i="1" s="1"/>
  <c r="H29" i="1"/>
  <c r="G29" i="1"/>
  <c r="D22" i="1"/>
  <c r="D20" i="1"/>
  <c r="I2" i="1"/>
  <c r="BC41" i="28" l="1"/>
  <c r="I10" i="27" s="1"/>
  <c r="BA91" i="28"/>
  <c r="G16" i="27" s="1"/>
  <c r="BB60" i="25"/>
  <c r="H13" i="24" s="1"/>
  <c r="BB72" i="22"/>
  <c r="H13" i="21" s="1"/>
  <c r="AZ36" i="19"/>
  <c r="F11" i="18" s="1"/>
  <c r="AY50" i="16"/>
  <c r="E12" i="15" s="1"/>
  <c r="AZ71" i="10"/>
  <c r="F10" i="9" s="1"/>
  <c r="BC149" i="4"/>
  <c r="I17" i="3" s="1"/>
  <c r="G65" i="10"/>
  <c r="G33" i="16"/>
  <c r="G35" i="25"/>
  <c r="I91" i="4"/>
  <c r="G144" i="4"/>
  <c r="BC33" i="13"/>
  <c r="I8" i="12" s="1"/>
  <c r="G50" i="16"/>
  <c r="BB50" i="16"/>
  <c r="H12" i="15" s="1"/>
  <c r="K60" i="22"/>
  <c r="G72" i="22"/>
  <c r="K35" i="25"/>
  <c r="AZ60" i="25"/>
  <c r="F13" i="24" s="1"/>
  <c r="BB36" i="28"/>
  <c r="H9" i="27" s="1"/>
  <c r="BB91" i="28"/>
  <c r="H16" i="27" s="1"/>
  <c r="BC50" i="16"/>
  <c r="I12" i="15" s="1"/>
  <c r="BA23" i="19"/>
  <c r="G8" i="18" s="1"/>
  <c r="K38" i="22"/>
  <c r="I72" i="22"/>
  <c r="BA60" i="25"/>
  <c r="G13" i="24" s="1"/>
  <c r="AZ60" i="22"/>
  <c r="F10" i="21" s="1"/>
  <c r="BA35" i="25"/>
  <c r="G9" i="24" s="1"/>
  <c r="K24" i="28"/>
  <c r="I54" i="10"/>
  <c r="BA33" i="16"/>
  <c r="G8" i="15" s="1"/>
  <c r="AZ91" i="4"/>
  <c r="F8" i="3" s="1"/>
  <c r="G105" i="4"/>
  <c r="AZ41" i="7"/>
  <c r="F11" i="6" s="1"/>
  <c r="K54" i="10"/>
  <c r="G45" i="13"/>
  <c r="BB33" i="16"/>
  <c r="H8" i="15" s="1"/>
  <c r="I28" i="19"/>
  <c r="BC137" i="4"/>
  <c r="I14" i="3" s="1"/>
  <c r="BB33" i="10"/>
  <c r="H7" i="9" s="1"/>
  <c r="BC83" i="10"/>
  <c r="I13" i="9" s="1"/>
  <c r="K24" i="13"/>
  <c r="BC33" i="16"/>
  <c r="I8" i="15" s="1"/>
  <c r="K50" i="16"/>
  <c r="G23" i="19"/>
  <c r="E8" i="18" s="1"/>
  <c r="I36" i="19"/>
  <c r="G55" i="25"/>
  <c r="I60" i="25"/>
  <c r="BA91" i="4"/>
  <c r="G8" i="3" s="1"/>
  <c r="BC33" i="10"/>
  <c r="I7" i="9" s="1"/>
  <c r="K33" i="13"/>
  <c r="K60" i="25"/>
  <c r="K28" i="7"/>
  <c r="AY41" i="7"/>
  <c r="E11" i="6" s="1"/>
  <c r="AY30" i="7"/>
  <c r="AY32" i="7" s="1"/>
  <c r="E9" i="6" s="1"/>
  <c r="G28" i="7"/>
  <c r="I15" i="19"/>
  <c r="BC48" i="25"/>
  <c r="I10" i="24" s="1"/>
  <c r="K18" i="7"/>
  <c r="G54" i="10"/>
  <c r="BB54" i="10"/>
  <c r="H8" i="9" s="1"/>
  <c r="G71" i="10"/>
  <c r="BC71" i="10"/>
  <c r="I10" i="9" s="1"/>
  <c r="I33" i="13"/>
  <c r="K50" i="13"/>
  <c r="AZ33" i="16"/>
  <c r="F8" i="15" s="1"/>
  <c r="I50" i="16"/>
  <c r="BB15" i="19"/>
  <c r="H7" i="18" s="1"/>
  <c r="G27" i="22"/>
  <c r="I24" i="28"/>
  <c r="I41" i="28"/>
  <c r="BB91" i="4"/>
  <c r="H8" i="3" s="1"/>
  <c r="BA28" i="7"/>
  <c r="G8" i="6" s="1"/>
  <c r="AZ15" i="19"/>
  <c r="F7" i="18" s="1"/>
  <c r="G91" i="4"/>
  <c r="BC91" i="4"/>
  <c r="I8" i="3" s="1"/>
  <c r="I33" i="10"/>
  <c r="AZ54" i="10"/>
  <c r="F8" i="9" s="1"/>
  <c r="BA24" i="13"/>
  <c r="G7" i="12" s="1"/>
  <c r="BA50" i="13"/>
  <c r="G12" i="12" s="1"/>
  <c r="AZ18" i="7"/>
  <c r="F7" i="6" s="1"/>
  <c r="AY36" i="19"/>
  <c r="E11" i="18" s="1"/>
  <c r="BB35" i="25"/>
  <c r="H9" i="24" s="1"/>
  <c r="BC18" i="7"/>
  <c r="I7" i="6" s="1"/>
  <c r="I33" i="16"/>
  <c r="K23" i="19"/>
  <c r="G36" i="19"/>
  <c r="BA27" i="22"/>
  <c r="G7" i="21" s="1"/>
  <c r="G60" i="22"/>
  <c r="BB60" i="22"/>
  <c r="H10" i="21" s="1"/>
  <c r="AZ72" i="22"/>
  <c r="F13" i="21" s="1"/>
  <c r="I35" i="25"/>
  <c r="K48" i="25"/>
  <c r="G60" i="25"/>
  <c r="BA41" i="28"/>
  <c r="G10" i="27" s="1"/>
  <c r="K91" i="4"/>
  <c r="BA105" i="4"/>
  <c r="G10" i="3" s="1"/>
  <c r="BB71" i="10"/>
  <c r="H10" i="9" s="1"/>
  <c r="I24" i="13"/>
  <c r="K63" i="13"/>
  <c r="BB63" i="13"/>
  <c r="H15" i="12" s="1"/>
  <c r="AY39" i="16"/>
  <c r="AY41" i="16" s="1"/>
  <c r="E10" i="15" s="1"/>
  <c r="AY17" i="19"/>
  <c r="AY23" i="19" s="1"/>
  <c r="BA28" i="19"/>
  <c r="G9" i="18" s="1"/>
  <c r="G31" i="22"/>
  <c r="I60" i="22"/>
  <c r="BC60" i="22"/>
  <c r="I10" i="21" s="1"/>
  <c r="BA72" i="22"/>
  <c r="G13" i="21" s="1"/>
  <c r="AZ35" i="25"/>
  <c r="F9" i="24" s="1"/>
  <c r="BC60" i="25"/>
  <c r="I13" i="24" s="1"/>
  <c r="I36" i="28"/>
  <c r="AZ91" i="28"/>
  <c r="F16" i="27" s="1"/>
  <c r="BA36" i="28"/>
  <c r="G9" i="27" s="1"/>
  <c r="K46" i="28"/>
  <c r="BC46" i="28"/>
  <c r="I11" i="27" s="1"/>
  <c r="K62" i="28"/>
  <c r="G91" i="28"/>
  <c r="BC24" i="28"/>
  <c r="I7" i="27" s="1"/>
  <c r="K36" i="28"/>
  <c r="BC36" i="28"/>
  <c r="I9" i="27" s="1"/>
  <c r="BA46" i="28"/>
  <c r="G11" i="27" s="1"/>
  <c r="BC91" i="28"/>
  <c r="I16" i="27" s="1"/>
  <c r="BB24" i="28"/>
  <c r="H7" i="27" s="1"/>
  <c r="K86" i="28"/>
  <c r="BC35" i="25"/>
  <c r="I9" i="24" s="1"/>
  <c r="AY60" i="25"/>
  <c r="E13" i="24" s="1"/>
  <c r="G27" i="25"/>
  <c r="AY69" i="22"/>
  <c r="AY72" i="22" s="1"/>
  <c r="E13" i="21" s="1"/>
  <c r="I27" i="22"/>
  <c r="BB27" i="22"/>
  <c r="H7" i="21" s="1"/>
  <c r="I38" i="22"/>
  <c r="AY60" i="22"/>
  <c r="E10" i="21" s="1"/>
  <c r="BA15" i="19"/>
  <c r="G7" i="18" s="1"/>
  <c r="K15" i="19"/>
  <c r="AZ23" i="19"/>
  <c r="F8" i="18" s="1"/>
  <c r="K28" i="19"/>
  <c r="BC28" i="19"/>
  <c r="I9" i="18" s="1"/>
  <c r="K36" i="19"/>
  <c r="BC36" i="19"/>
  <c r="I11" i="18" s="1"/>
  <c r="I23" i="19"/>
  <c r="BA63" i="16"/>
  <c r="G15" i="15" s="1"/>
  <c r="K24" i="16"/>
  <c r="I24" i="16"/>
  <c r="AY26" i="16"/>
  <c r="AY33" i="16" s="1"/>
  <c r="E8" i="15" s="1"/>
  <c r="I63" i="16"/>
  <c r="BB33" i="13"/>
  <c r="H8" i="12" s="1"/>
  <c r="BA33" i="13"/>
  <c r="G8" i="12" s="1"/>
  <c r="BA63" i="13"/>
  <c r="G15" i="12" s="1"/>
  <c r="BC63" i="13"/>
  <c r="I15" i="12" s="1"/>
  <c r="BB24" i="13"/>
  <c r="H7" i="12" s="1"/>
  <c r="BC24" i="13"/>
  <c r="I7" i="12" s="1"/>
  <c r="AZ24" i="13"/>
  <c r="F7" i="12" s="1"/>
  <c r="BB50" i="13"/>
  <c r="H12" i="12" s="1"/>
  <c r="I63" i="13"/>
  <c r="AZ83" i="10"/>
  <c r="F13" i="9" s="1"/>
  <c r="AY67" i="10"/>
  <c r="AY71" i="10" s="1"/>
  <c r="E10" i="9" s="1"/>
  <c r="AY54" i="10"/>
  <c r="E8" i="9" s="1"/>
  <c r="G18" i="7"/>
  <c r="I18" i="7"/>
  <c r="AY20" i="7"/>
  <c r="AY28" i="7" s="1"/>
  <c r="E8" i="6" s="1"/>
  <c r="BC28" i="7"/>
  <c r="I8" i="6" s="1"/>
  <c r="K41" i="7"/>
  <c r="BB18" i="7"/>
  <c r="H7" i="6" s="1"/>
  <c r="BC53" i="4"/>
  <c r="I7" i="3" s="1"/>
  <c r="BB105" i="4"/>
  <c r="H10" i="3" s="1"/>
  <c r="BC105" i="4"/>
  <c r="I10" i="3" s="1"/>
  <c r="K137" i="4"/>
  <c r="K105" i="4"/>
  <c r="I149" i="4"/>
  <c r="AY36" i="28"/>
  <c r="E9" i="27" s="1"/>
  <c r="AZ24" i="28"/>
  <c r="F7" i="27" s="1"/>
  <c r="BB41" i="28"/>
  <c r="H10" i="27" s="1"/>
  <c r="BA24" i="28"/>
  <c r="G7" i="27" s="1"/>
  <c r="G46" i="28"/>
  <c r="BB62" i="28"/>
  <c r="H13" i="27" s="1"/>
  <c r="AZ86" i="28"/>
  <c r="F15" i="27" s="1"/>
  <c r="AY88" i="28"/>
  <c r="AY91" i="28" s="1"/>
  <c r="E16" i="27" s="1"/>
  <c r="AZ23" i="25"/>
  <c r="F7" i="24" s="1"/>
  <c r="BA23" i="25"/>
  <c r="G7" i="24" s="1"/>
  <c r="BC23" i="25"/>
  <c r="I7" i="24" s="1"/>
  <c r="BB48" i="25"/>
  <c r="H10" i="24" s="1"/>
  <c r="G52" i="25"/>
  <c r="AY29" i="25"/>
  <c r="AY35" i="25" s="1"/>
  <c r="E9" i="24" s="1"/>
  <c r="BC27" i="22"/>
  <c r="I7" i="21" s="1"/>
  <c r="BC38" i="22"/>
  <c r="I9" i="21" s="1"/>
  <c r="I14" i="21" s="1"/>
  <c r="C21" i="20" s="1"/>
  <c r="AZ38" i="22"/>
  <c r="F9" i="21" s="1"/>
  <c r="BC15" i="19"/>
  <c r="I7" i="18" s="1"/>
  <c r="G28" i="19"/>
  <c r="G15" i="19"/>
  <c r="BB23" i="19"/>
  <c r="H8" i="18" s="1"/>
  <c r="BB28" i="19"/>
  <c r="H9" i="18" s="1"/>
  <c r="H12" i="18" s="1"/>
  <c r="C17" i="17" s="1"/>
  <c r="AZ28" i="19"/>
  <c r="F9" i="18" s="1"/>
  <c r="G31" i="19"/>
  <c r="BB36" i="19"/>
  <c r="H11" i="18" s="1"/>
  <c r="BC63" i="16"/>
  <c r="I15" i="15" s="1"/>
  <c r="BC24" i="16"/>
  <c r="I7" i="15" s="1"/>
  <c r="I16" i="15" s="1"/>
  <c r="C21" i="14" s="1"/>
  <c r="BA24" i="16"/>
  <c r="G7" i="15" s="1"/>
  <c r="G57" i="13"/>
  <c r="G24" i="13"/>
  <c r="AZ33" i="13"/>
  <c r="F8" i="12" s="1"/>
  <c r="G50" i="13"/>
  <c r="AY33" i="13"/>
  <c r="E8" i="12" s="1"/>
  <c r="BC50" i="13"/>
  <c r="I12" i="12" s="1"/>
  <c r="BA33" i="10"/>
  <c r="G7" i="9" s="1"/>
  <c r="BC54" i="10"/>
  <c r="I8" i="9" s="1"/>
  <c r="BA18" i="7"/>
  <c r="G7" i="6" s="1"/>
  <c r="BB28" i="7"/>
  <c r="H8" i="6" s="1"/>
  <c r="G137" i="4"/>
  <c r="BA137" i="4"/>
  <c r="G14" i="3" s="1"/>
  <c r="AY55" i="4"/>
  <c r="AY91" i="4" s="1"/>
  <c r="E8" i="3" s="1"/>
  <c r="AY116" i="4"/>
  <c r="AY118" i="4" s="1"/>
  <c r="E12" i="3" s="1"/>
  <c r="AZ53" i="4"/>
  <c r="F7" i="3" s="1"/>
  <c r="G141" i="4"/>
  <c r="G53" i="4"/>
  <c r="AY18" i="7"/>
  <c r="E7" i="6" s="1"/>
  <c r="I105" i="4"/>
  <c r="I137" i="4"/>
  <c r="BB55" i="16"/>
  <c r="BB57" i="16" s="1"/>
  <c r="H14" i="15" s="1"/>
  <c r="G57" i="16"/>
  <c r="I23" i="25"/>
  <c r="BB67" i="28"/>
  <c r="BB86" i="28" s="1"/>
  <c r="H15" i="27" s="1"/>
  <c r="G86" i="28"/>
  <c r="AZ51" i="28"/>
  <c r="AZ62" i="28" s="1"/>
  <c r="F13" i="27" s="1"/>
  <c r="G62" i="28"/>
  <c r="BA62" i="28"/>
  <c r="G13" i="27" s="1"/>
  <c r="AY53" i="4"/>
  <c r="E7" i="3" s="1"/>
  <c r="AZ149" i="4"/>
  <c r="F17" i="3" s="1"/>
  <c r="G41" i="7"/>
  <c r="K33" i="10"/>
  <c r="AZ63" i="13"/>
  <c r="F15" i="12" s="1"/>
  <c r="BA38" i="22"/>
  <c r="G9" i="21" s="1"/>
  <c r="I53" i="4"/>
  <c r="BB53" i="4"/>
  <c r="H7" i="3" s="1"/>
  <c r="AY93" i="4"/>
  <c r="AY95" i="4" s="1"/>
  <c r="E9" i="3" s="1"/>
  <c r="AY120" i="4"/>
  <c r="AY127" i="4" s="1"/>
  <c r="E13" i="3" s="1"/>
  <c r="AZ33" i="10"/>
  <c r="F7" i="9" s="1"/>
  <c r="BA54" i="10"/>
  <c r="G8" i="9" s="1"/>
  <c r="AY59" i="13"/>
  <c r="AY63" i="13" s="1"/>
  <c r="E15" i="12" s="1"/>
  <c r="G63" i="13"/>
  <c r="BA36" i="19"/>
  <c r="G11" i="18" s="1"/>
  <c r="K27" i="22"/>
  <c r="AY62" i="22"/>
  <c r="AY64" i="22" s="1"/>
  <c r="E11" i="21" s="1"/>
  <c r="G64" i="22"/>
  <c r="AY8" i="28"/>
  <c r="AY24" i="28" s="1"/>
  <c r="E7" i="27" s="1"/>
  <c r="G24" i="28"/>
  <c r="AY66" i="22"/>
  <c r="AY67" i="22" s="1"/>
  <c r="E12" i="21" s="1"/>
  <c r="G67" i="22"/>
  <c r="BA53" i="4"/>
  <c r="G7" i="3" s="1"/>
  <c r="BB149" i="4"/>
  <c r="H17" i="3" s="1"/>
  <c r="AZ28" i="7"/>
  <c r="F8" i="6" s="1"/>
  <c r="K53" i="4"/>
  <c r="AZ105" i="4"/>
  <c r="F10" i="3" s="1"/>
  <c r="F18" i="3" s="1"/>
  <c r="C16" i="2" s="1"/>
  <c r="G114" i="4"/>
  <c r="G33" i="10"/>
  <c r="G78" i="10"/>
  <c r="G83" i="10"/>
  <c r="G33" i="13"/>
  <c r="AY50" i="13"/>
  <c r="E12" i="12" s="1"/>
  <c r="AZ24" i="16"/>
  <c r="F7" i="15" s="1"/>
  <c r="BB63" i="16"/>
  <c r="H15" i="15" s="1"/>
  <c r="AY15" i="19"/>
  <c r="E7" i="18" s="1"/>
  <c r="BC23" i="19"/>
  <c r="I8" i="18" s="1"/>
  <c r="AZ48" i="25"/>
  <c r="F10" i="24" s="1"/>
  <c r="K41" i="28"/>
  <c r="I62" i="28"/>
  <c r="I86" i="28"/>
  <c r="BA86" i="28"/>
  <c r="G15" i="27" s="1"/>
  <c r="G41" i="13"/>
  <c r="K63" i="16"/>
  <c r="G23" i="25"/>
  <c r="BB23" i="25"/>
  <c r="H7" i="24" s="1"/>
  <c r="G48" i="25"/>
  <c r="BA48" i="25"/>
  <c r="G10" i="24" s="1"/>
  <c r="AZ41" i="28"/>
  <c r="F10" i="27" s="1"/>
  <c r="AY46" i="28"/>
  <c r="E11" i="27" s="1"/>
  <c r="BC62" i="28"/>
  <c r="I13" i="27" s="1"/>
  <c r="BC86" i="28"/>
  <c r="I15" i="27" s="1"/>
  <c r="BB24" i="16"/>
  <c r="H7" i="15" s="1"/>
  <c r="AZ63" i="16"/>
  <c r="F15" i="15" s="1"/>
  <c r="AY28" i="19"/>
  <c r="E9" i="18" s="1"/>
  <c r="AZ27" i="22"/>
  <c r="F7" i="21" s="1"/>
  <c r="G38" i="22"/>
  <c r="BB38" i="22"/>
  <c r="H9" i="21" s="1"/>
  <c r="K23" i="25"/>
  <c r="I48" i="25"/>
  <c r="G41" i="28"/>
  <c r="AY62" i="28"/>
  <c r="E13" i="27" s="1"/>
  <c r="AY86" i="28"/>
  <c r="E15" i="27" s="1"/>
  <c r="I20" i="1"/>
  <c r="G28" i="28"/>
  <c r="AY38" i="28"/>
  <c r="AY41" i="28" s="1"/>
  <c r="E10" i="27" s="1"/>
  <c r="G49" i="28"/>
  <c r="AZ64" i="28"/>
  <c r="AZ65" i="28" s="1"/>
  <c r="F14" i="27" s="1"/>
  <c r="AY23" i="25"/>
  <c r="E7" i="24" s="1"/>
  <c r="AY37" i="25"/>
  <c r="AY48" i="25" s="1"/>
  <c r="E10" i="24" s="1"/>
  <c r="AY38" i="22"/>
  <c r="E9" i="21" s="1"/>
  <c r="H14" i="21"/>
  <c r="C17" i="20" s="1"/>
  <c r="AY8" i="22"/>
  <c r="AY27" i="22" s="1"/>
  <c r="E7" i="21" s="1"/>
  <c r="AY63" i="16"/>
  <c r="E15" i="15" s="1"/>
  <c r="AY24" i="16"/>
  <c r="E7" i="15" s="1"/>
  <c r="G24" i="16"/>
  <c r="AY35" i="16"/>
  <c r="AY37" i="16" s="1"/>
  <c r="E9" i="15" s="1"/>
  <c r="G45" i="16"/>
  <c r="AY52" i="16"/>
  <c r="AY53" i="16" s="1"/>
  <c r="E13" i="15" s="1"/>
  <c r="G63" i="16"/>
  <c r="AY24" i="13"/>
  <c r="E7" i="12" s="1"/>
  <c r="AY35" i="13"/>
  <c r="AY37" i="13" s="1"/>
  <c r="E9" i="12" s="1"/>
  <c r="AY52" i="13"/>
  <c r="AY53" i="13" s="1"/>
  <c r="E13" i="12" s="1"/>
  <c r="BB83" i="10"/>
  <c r="H13" i="9" s="1"/>
  <c r="AY8" i="10"/>
  <c r="AY33" i="10" s="1"/>
  <c r="E7" i="9" s="1"/>
  <c r="AY73" i="10"/>
  <c r="AY75" i="10" s="1"/>
  <c r="E11" i="9" s="1"/>
  <c r="AY34" i="7"/>
  <c r="AY35" i="7" s="1"/>
  <c r="E10" i="6" s="1"/>
  <c r="G35" i="7"/>
  <c r="BA41" i="7"/>
  <c r="G11" i="6" s="1"/>
  <c r="I41" i="7"/>
  <c r="I18" i="3"/>
  <c r="C21" i="2" s="1"/>
  <c r="H18" i="3"/>
  <c r="C17" i="2" s="1"/>
  <c r="G149" i="4"/>
  <c r="AY97" i="4"/>
  <c r="AY105" i="4" s="1"/>
  <c r="E10" i="3" s="1"/>
  <c r="AY129" i="4"/>
  <c r="AY137" i="4" s="1"/>
  <c r="E14" i="3" s="1"/>
  <c r="I17" i="27" l="1"/>
  <c r="C21" i="26" s="1"/>
  <c r="I16" i="12"/>
  <c r="C21" i="11" s="1"/>
  <c r="H16" i="12"/>
  <c r="C17" i="11" s="1"/>
  <c r="F14" i="9"/>
  <c r="C16" i="8" s="1"/>
  <c r="H17" i="27"/>
  <c r="C17" i="26" s="1"/>
  <c r="I14" i="9"/>
  <c r="C21" i="8" s="1"/>
  <c r="G16" i="15"/>
  <c r="C18" i="14" s="1"/>
  <c r="H14" i="24"/>
  <c r="C17" i="23" s="1"/>
  <c r="G14" i="9"/>
  <c r="C18" i="8" s="1"/>
  <c r="I14" i="24"/>
  <c r="C21" i="23" s="1"/>
  <c r="G14" i="24"/>
  <c r="C18" i="23" s="1"/>
  <c r="F12" i="18"/>
  <c r="C16" i="17" s="1"/>
  <c r="H12" i="6"/>
  <c r="C17" i="5" s="1"/>
  <c r="F12" i="6"/>
  <c r="C16" i="5" s="1"/>
  <c r="H14" i="9"/>
  <c r="C17" i="8" s="1"/>
  <c r="G16" i="12"/>
  <c r="C18" i="11" s="1"/>
  <c r="G18" i="3"/>
  <c r="C18" i="2" s="1"/>
  <c r="H16" i="15"/>
  <c r="C17" i="14" s="1"/>
  <c r="F14" i="21"/>
  <c r="C16" i="20" s="1"/>
  <c r="F14" i="24"/>
  <c r="C16" i="23" s="1"/>
  <c r="G12" i="18"/>
  <c r="C18" i="17" s="1"/>
  <c r="I12" i="18"/>
  <c r="C21" i="17" s="1"/>
  <c r="I12" i="6"/>
  <c r="C21" i="5" s="1"/>
  <c r="G12" i="6"/>
  <c r="C18" i="5" s="1"/>
  <c r="G14" i="21"/>
  <c r="C18" i="20" s="1"/>
  <c r="G17" i="27"/>
  <c r="C18" i="26" s="1"/>
  <c r="F16" i="12"/>
  <c r="C16" i="11" s="1"/>
  <c r="E12" i="6"/>
  <c r="F16" i="15"/>
  <c r="C16" i="14" s="1"/>
  <c r="E18" i="3"/>
  <c r="E17" i="27"/>
  <c r="E12" i="18"/>
  <c r="F17" i="27"/>
  <c r="C16" i="26" s="1"/>
  <c r="E14" i="24"/>
  <c r="E14" i="21"/>
  <c r="E16" i="15"/>
  <c r="E16" i="12"/>
  <c r="E14" i="9"/>
  <c r="C15" i="23" l="1"/>
  <c r="C19" i="23" s="1"/>
  <c r="C22" i="23" s="1"/>
  <c r="G19" i="24"/>
  <c r="C15" i="20"/>
  <c r="C19" i="20" s="1"/>
  <c r="C22" i="20" s="1"/>
  <c r="G19" i="21"/>
  <c r="C15" i="17"/>
  <c r="C19" i="17" s="1"/>
  <c r="C22" i="17" s="1"/>
  <c r="G17" i="18"/>
  <c r="C15" i="14"/>
  <c r="C19" i="14" s="1"/>
  <c r="C22" i="14" s="1"/>
  <c r="G21" i="15"/>
  <c r="C15" i="11"/>
  <c r="C19" i="11" s="1"/>
  <c r="C22" i="11" s="1"/>
  <c r="G21" i="12"/>
  <c r="C15" i="8"/>
  <c r="C19" i="8" s="1"/>
  <c r="C22" i="8" s="1"/>
  <c r="G19" i="9"/>
  <c r="C15" i="5"/>
  <c r="C19" i="5" s="1"/>
  <c r="C22" i="5" s="1"/>
  <c r="G17" i="6"/>
  <c r="C15" i="2"/>
  <c r="C19" i="2" s="1"/>
  <c r="C22" i="2" s="1"/>
  <c r="G27" i="3"/>
  <c r="G23" i="3"/>
  <c r="C15" i="26"/>
  <c r="C19" i="26" s="1"/>
  <c r="C22" i="26" s="1"/>
  <c r="G22" i="27"/>
  <c r="G20" i="24" l="1"/>
  <c r="I19" i="24"/>
  <c r="G20" i="21"/>
  <c r="I19" i="21"/>
  <c r="G18" i="18"/>
  <c r="I17" i="18"/>
  <c r="G22" i="15"/>
  <c r="I21" i="15"/>
  <c r="G22" i="12"/>
  <c r="I21" i="12"/>
  <c r="G20" i="9"/>
  <c r="I19" i="9"/>
  <c r="G18" i="6"/>
  <c r="I17" i="6"/>
  <c r="G24" i="3"/>
  <c r="I23" i="3"/>
  <c r="G28" i="3"/>
  <c r="I27" i="3"/>
  <c r="G19" i="2" s="1"/>
  <c r="G23" i="27"/>
  <c r="I22" i="27"/>
  <c r="G15" i="23" l="1"/>
  <c r="G21" i="24"/>
  <c r="I20" i="24"/>
  <c r="G16" i="23" s="1"/>
  <c r="G15" i="20"/>
  <c r="G21" i="21"/>
  <c r="I20" i="21"/>
  <c r="G16" i="20" s="1"/>
  <c r="G15" i="17"/>
  <c r="G19" i="18"/>
  <c r="I18" i="18"/>
  <c r="G16" i="17" s="1"/>
  <c r="G15" i="14"/>
  <c r="G23" i="15"/>
  <c r="I22" i="15"/>
  <c r="G16" i="14" s="1"/>
  <c r="G15" i="11"/>
  <c r="G23" i="12"/>
  <c r="I22" i="12"/>
  <c r="G16" i="11" s="1"/>
  <c r="G15" i="8"/>
  <c r="G21" i="9"/>
  <c r="I20" i="9"/>
  <c r="G16" i="8" s="1"/>
  <c r="G15" i="5"/>
  <c r="G19" i="6"/>
  <c r="I18" i="6"/>
  <c r="G16" i="5" s="1"/>
  <c r="G29" i="3"/>
  <c r="I28" i="3"/>
  <c r="G20" i="2" s="1"/>
  <c r="G15" i="2"/>
  <c r="G25" i="3"/>
  <c r="I24" i="3"/>
  <c r="G16" i="2" s="1"/>
  <c r="G15" i="26"/>
  <c r="G24" i="27"/>
  <c r="I23" i="27"/>
  <c r="G16" i="26" s="1"/>
  <c r="G22" i="24" l="1"/>
  <c r="I21" i="24"/>
  <c r="G17" i="23" s="1"/>
  <c r="G22" i="21"/>
  <c r="I21" i="21"/>
  <c r="G17" i="20" s="1"/>
  <c r="G20" i="18"/>
  <c r="I19" i="18"/>
  <c r="G24" i="15"/>
  <c r="I23" i="15"/>
  <c r="G17" i="14" s="1"/>
  <c r="G24" i="12"/>
  <c r="I23" i="12"/>
  <c r="G17" i="11" s="1"/>
  <c r="G22" i="9"/>
  <c r="I21" i="9"/>
  <c r="G17" i="8" s="1"/>
  <c r="G20" i="6"/>
  <c r="I19" i="6"/>
  <c r="G17" i="5" s="1"/>
  <c r="G26" i="3"/>
  <c r="I26" i="3" s="1"/>
  <c r="G18" i="2" s="1"/>
  <c r="I25" i="3"/>
  <c r="G17" i="2" s="1"/>
  <c r="G30" i="3"/>
  <c r="I30" i="3" s="1"/>
  <c r="I29" i="3"/>
  <c r="G21" i="2" s="1"/>
  <c r="G25" i="27"/>
  <c r="I24" i="27"/>
  <c r="G17" i="26" s="1"/>
  <c r="H31" i="3" l="1"/>
  <c r="G23" i="2" s="1"/>
  <c r="G22" i="2" s="1"/>
  <c r="G23" i="24"/>
  <c r="I22" i="24"/>
  <c r="G23" i="21"/>
  <c r="I22" i="21"/>
  <c r="G17" i="17"/>
  <c r="G21" i="18"/>
  <c r="I20" i="18"/>
  <c r="G18" i="17" s="1"/>
  <c r="G25" i="15"/>
  <c r="I24" i="15"/>
  <c r="G18" i="14" s="1"/>
  <c r="G25" i="12"/>
  <c r="I24" i="12"/>
  <c r="G23" i="9"/>
  <c r="I22" i="9"/>
  <c r="G21" i="6"/>
  <c r="I20" i="6"/>
  <c r="G18" i="5" s="1"/>
  <c r="G26" i="27"/>
  <c r="I25" i="27"/>
  <c r="C23" i="2" l="1"/>
  <c r="F30" i="2" s="1"/>
  <c r="F31" i="2" s="1"/>
  <c r="F34" i="2" s="1"/>
  <c r="G18" i="23"/>
  <c r="G24" i="24"/>
  <c r="I23" i="24"/>
  <c r="G19" i="23" s="1"/>
  <c r="G24" i="21"/>
  <c r="I23" i="21"/>
  <c r="G19" i="20" s="1"/>
  <c r="G18" i="20"/>
  <c r="G22" i="18"/>
  <c r="I21" i="18"/>
  <c r="G26" i="15"/>
  <c r="I25" i="15"/>
  <c r="G19" i="14" s="1"/>
  <c r="G18" i="11"/>
  <c r="G26" i="12"/>
  <c r="I25" i="12"/>
  <c r="G19" i="11" s="1"/>
  <c r="G18" i="8"/>
  <c r="G24" i="9"/>
  <c r="I23" i="9"/>
  <c r="G19" i="8" s="1"/>
  <c r="G22" i="6"/>
  <c r="I21" i="6"/>
  <c r="G18" i="26"/>
  <c r="G27" i="27"/>
  <c r="I26" i="27"/>
  <c r="G19" i="26" s="1"/>
  <c r="H38" i="1" l="1"/>
  <c r="I38" i="1" s="1"/>
  <c r="F38" i="1" s="1"/>
  <c r="G25" i="24"/>
  <c r="I24" i="24"/>
  <c r="G20" i="23" s="1"/>
  <c r="G25" i="21"/>
  <c r="I24" i="21"/>
  <c r="G19" i="17"/>
  <c r="G23" i="18"/>
  <c r="I22" i="18"/>
  <c r="G20" i="17" s="1"/>
  <c r="G27" i="15"/>
  <c r="I26" i="15"/>
  <c r="G27" i="12"/>
  <c r="I26" i="12"/>
  <c r="G20" i="11" s="1"/>
  <c r="G25" i="9"/>
  <c r="I24" i="9"/>
  <c r="G20" i="8" s="1"/>
  <c r="G19" i="5"/>
  <c r="G23" i="6"/>
  <c r="I22" i="6"/>
  <c r="G20" i="5" s="1"/>
  <c r="G28" i="27"/>
  <c r="I27" i="27"/>
  <c r="G20" i="26" s="1"/>
  <c r="G26" i="24" l="1"/>
  <c r="I26" i="24" s="1"/>
  <c r="I25" i="24"/>
  <c r="G26" i="21"/>
  <c r="I26" i="21" s="1"/>
  <c r="I25" i="21"/>
  <c r="G21" i="20" s="1"/>
  <c r="G20" i="20"/>
  <c r="G24" i="18"/>
  <c r="I24" i="18" s="1"/>
  <c r="H25" i="18" s="1"/>
  <c r="G23" i="17" s="1"/>
  <c r="I23" i="18"/>
  <c r="G21" i="17" s="1"/>
  <c r="G20" i="14"/>
  <c r="G28" i="15"/>
  <c r="I28" i="15" s="1"/>
  <c r="I27" i="15"/>
  <c r="G21" i="14" s="1"/>
  <c r="G28" i="12"/>
  <c r="I28" i="12" s="1"/>
  <c r="I27" i="12"/>
  <c r="G21" i="11" s="1"/>
  <c r="G26" i="9"/>
  <c r="I26" i="9" s="1"/>
  <c r="I25" i="9"/>
  <c r="G24" i="6"/>
  <c r="I24" i="6" s="1"/>
  <c r="I23" i="6"/>
  <c r="G29" i="27"/>
  <c r="I29" i="27" s="1"/>
  <c r="I28" i="27"/>
  <c r="H27" i="21" l="1"/>
  <c r="G23" i="20" s="1"/>
  <c r="G22" i="20" s="1"/>
  <c r="G21" i="23"/>
  <c r="H27" i="24"/>
  <c r="G23" i="23" s="1"/>
  <c r="G22" i="17"/>
  <c r="C23" i="17"/>
  <c r="H29" i="15"/>
  <c r="G23" i="14" s="1"/>
  <c r="H29" i="12"/>
  <c r="G23" i="11" s="1"/>
  <c r="G21" i="8"/>
  <c r="H27" i="9"/>
  <c r="G23" i="8" s="1"/>
  <c r="G21" i="5"/>
  <c r="H25" i="6"/>
  <c r="G23" i="5" s="1"/>
  <c r="G21" i="26"/>
  <c r="H30" i="27"/>
  <c r="G23" i="26" s="1"/>
  <c r="C23" i="20" l="1"/>
  <c r="F30" i="20" s="1"/>
  <c r="F31" i="20" s="1"/>
  <c r="F34" i="20" s="1"/>
  <c r="G22" i="23"/>
  <c r="C23" i="23"/>
  <c r="H43" i="1"/>
  <c r="I43" i="1" s="1"/>
  <c r="F43" i="1" s="1"/>
  <c r="F30" i="17"/>
  <c r="F31" i="17" s="1"/>
  <c r="F34" i="17" s="1"/>
  <c r="G22" i="14"/>
  <c r="C23" i="14"/>
  <c r="G22" i="11"/>
  <c r="C23" i="11"/>
  <c r="G22" i="8"/>
  <c r="C23" i="8"/>
  <c r="G22" i="5"/>
  <c r="C23" i="5"/>
  <c r="G22" i="26"/>
  <c r="C23" i="26"/>
  <c r="H44" i="1" l="1"/>
  <c r="I44" i="1" s="1"/>
  <c r="F44" i="1" s="1"/>
  <c r="F30" i="23"/>
  <c r="F31" i="23" s="1"/>
  <c r="F34" i="23" s="1"/>
  <c r="H45" i="1"/>
  <c r="I45" i="1" s="1"/>
  <c r="F45" i="1" s="1"/>
  <c r="F30" i="14"/>
  <c r="F31" i="14" s="1"/>
  <c r="F34" i="14" s="1"/>
  <c r="H42" i="1"/>
  <c r="I42" i="1" s="1"/>
  <c r="F42" i="1" s="1"/>
  <c r="F30" i="11"/>
  <c r="F31" i="11" s="1"/>
  <c r="F34" i="11" s="1"/>
  <c r="H41" i="1"/>
  <c r="I41" i="1" s="1"/>
  <c r="F41" i="1" s="1"/>
  <c r="F30" i="8"/>
  <c r="F31" i="8" s="1"/>
  <c r="F34" i="8" s="1"/>
  <c r="H40" i="1"/>
  <c r="I40" i="1" s="1"/>
  <c r="F40" i="1" s="1"/>
  <c r="F30" i="5"/>
  <c r="F31" i="5" s="1"/>
  <c r="F34" i="5" s="1"/>
  <c r="H39" i="1"/>
  <c r="I39" i="1" s="1"/>
  <c r="F39" i="1" s="1"/>
  <c r="H46" i="1"/>
  <c r="F30" i="26"/>
  <c r="F31" i="26" s="1"/>
  <c r="F34" i="26" s="1"/>
  <c r="I46" i="1" l="1"/>
  <c r="H47" i="1"/>
  <c r="F46" i="1" l="1"/>
  <c r="F47" i="1" s="1"/>
  <c r="I47" i="1"/>
  <c r="H30" i="1"/>
  <c r="I30" i="1" l="1"/>
  <c r="I31" i="1" s="1"/>
  <c r="H31" i="1"/>
  <c r="I21" i="1" s="1"/>
  <c r="I22" i="1" s="1"/>
  <c r="I23" i="1" s="1"/>
  <c r="F30" i="1" l="1"/>
  <c r="F31" i="1" s="1"/>
  <c r="J38" i="1" s="1"/>
  <c r="J43" i="1" l="1"/>
  <c r="J47" i="1"/>
  <c r="J30" i="1"/>
  <c r="J41" i="1"/>
  <c r="J40" i="1"/>
  <c r="J31" i="1"/>
  <c r="J44" i="1"/>
  <c r="J42" i="1"/>
  <c r="J45" i="1"/>
  <c r="J46" i="1"/>
  <c r="J39" i="1"/>
</calcChain>
</file>

<file path=xl/sharedStrings.xml><?xml version="1.0" encoding="utf-8"?>
<sst xmlns="http://schemas.openxmlformats.org/spreadsheetml/2006/main" count="2414" uniqueCount="620">
  <si>
    <t>Položkový rozpočet stavby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</si>
  <si>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</si>
  <si>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</si>
  <si>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</si>
  <si>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</si>
  <si>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</si>
  <si>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</si>
  <si>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</si>
  <si>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</si>
  <si>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</si>
  <si>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</si>
  <si>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</si>
  <si>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</si>
  <si>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</si>
  <si>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</si>
  <si>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</si>
  <si>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</si>
  <si>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</si>
  <si>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</si>
  <si>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</si>
  <si>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</si>
  <si>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</si>
  <si>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</si>
  <si>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</si>
  <si>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HSV</t>
  </si>
  <si>
    <t>PSV</t>
  </si>
  <si>
    <t>Dodávka</t>
  </si>
  <si>
    <t>Montáž</t>
  </si>
  <si>
    <t>HZS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</si>
  <si>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</si>
  <si>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</si>
  <si>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</si>
  <si>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</si>
  <si>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</si>
  <si>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</si>
  <si>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</si>
  <si>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</si>
  <si>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</si>
  <si>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</si>
  <si>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</si>
  <si>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</si>
  <si>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</si>
  <si>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</si>
  <si>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</si>
  <si>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</si>
  <si>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</si>
  <si>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</si>
  <si>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</si>
  <si>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</si>
  <si>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</si>
  <si>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</si>
  <si>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</si>
  <si>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</si>
  <si>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</si>
  <si>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</si>
  <si>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</si>
  <si>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</si>
  <si>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</si>
  <si>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</si>
  <si>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</si>
  <si>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</si>
  <si>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</si>
  <si>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</si>
  <si>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</si>
  <si>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</si>
  <si>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</si>
  <si>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</si>
  <si>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</si>
  <si>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</si>
  <si>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</si>
  <si>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</si>
  <si>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</si>
  <si>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</si>
  <si>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</si>
  <si>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</si>
  <si>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</si>
  <si>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</si>
  <si>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</si>
  <si>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</si>
  <si>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</si>
  <si>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</si>
  <si>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</si>
  <si>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</si>
  <si>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</si>
  <si>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</si>
  <si>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</si>
  <si>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</si>
  <si>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</si>
  <si>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</si>
  <si>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</si>
  <si>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</si>
  <si>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</si>
  <si>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</si>
  <si>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</si>
  <si>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</si>
  <si>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</si>
  <si>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</si>
  <si>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</si>
  <si>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</si>
  <si>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Celkem za</t>
  </si>
  <si>
    <t>2020/23</t>
  </si>
  <si>
    <t>Rozšíření příjmu surovin, KARSIT AGRO a.s. Dubenec</t>
  </si>
  <si>
    <t>2020/23 Rozšíření příjmu surovin, KARSIT AGRO a.s. Dubenec</t>
  </si>
  <si>
    <t>01</t>
  </si>
  <si>
    <t>Stavební část</t>
  </si>
  <si>
    <t>01 Stavební část</t>
  </si>
  <si>
    <t>Příjmový koš</t>
  </si>
  <si>
    <t>1 Zemní práce</t>
  </si>
  <si>
    <t>131201102R00</t>
  </si>
  <si>
    <t xml:space="preserve">Hloubení nezapažených jam v hor.3 do 1000 m3 </t>
  </si>
  <si>
    <t>m3</t>
  </si>
  <si>
    <t>výkop jámy příjm.koše:</t>
  </si>
  <si>
    <t>Začátek provozního součtu</t>
  </si>
  <si>
    <t>úroveň -3,300, dno stav.jámy -3,900:(4,90*8,80+8,50*8,80)*0,5*(3,90-0,30)</t>
  </si>
  <si>
    <t>úroveň -2,500, dno stav.jámy -3,100:(5,90*17+7,30*19,2)*0,5*(3,10-0,30)</t>
  </si>
  <si>
    <t>Konec provozního součtu</t>
  </si>
  <si>
    <t>tř. 3 - 50%:548,9*0,5</t>
  </si>
  <si>
    <t>131201119R00</t>
  </si>
  <si>
    <t xml:space="preserve">Příplatek za lepivost - hloubení nezap.jam v hor.3 </t>
  </si>
  <si>
    <t>131301102R00</t>
  </si>
  <si>
    <t xml:space="preserve">Hloubení nezapažených jam v hor.4 do 1000 m3 </t>
  </si>
  <si>
    <t>tř. 4 - 50%:548,9*0,5</t>
  </si>
  <si>
    <t>131301109R00</t>
  </si>
  <si>
    <t xml:space="preserve">Příplatek za lepivost - hloubení nezap.jam v hor.4 </t>
  </si>
  <si>
    <t>161101102R00</t>
  </si>
  <si>
    <t xml:space="preserve">Svislé přemístění výkopku z hor.1-4 do 4,0 m </t>
  </si>
  <si>
    <t>tř. 3+4:548,9*0,16</t>
  </si>
  <si>
    <t>162301101R00</t>
  </si>
  <si>
    <t xml:space="preserve">Vodorovné přemístění výkopku z hor.1-4 do 500 m </t>
  </si>
  <si>
    <t>odvoz výkopku na deponii v areálu investora:548,9</t>
  </si>
  <si>
    <t>dovoz zeminy z deponie pro obsyp:180,637</t>
  </si>
  <si>
    <t>167101102R00</t>
  </si>
  <si>
    <t xml:space="preserve">Nakládání výkopku z hor.1-4 v množství nad 100 m3 </t>
  </si>
  <si>
    <t>171201201R00</t>
  </si>
  <si>
    <t xml:space="preserve">Uložení sypaniny na skl.-modelace na výšku přes 2m </t>
  </si>
  <si>
    <t>175101201R00</t>
  </si>
  <si>
    <t xml:space="preserve">Obsyp objektu bez prohození sypaniny </t>
  </si>
  <si>
    <t>výkop:548,9</t>
  </si>
  <si>
    <t>objem konstrukce:</t>
  </si>
  <si>
    <t>spodní část:2,80*2,90*(3,90-0,30)+2,90*4,90*(3,90-0,30)</t>
  </si>
  <si>
    <t>horní část:4,90*17,50*(3,10-0,30)</t>
  </si>
  <si>
    <t>-320,488</t>
  </si>
  <si>
    <t>odpočet obsypu v místě sil (násyp):-(2,30+1,60)*0,5*1,40*17,5</t>
  </si>
  <si>
    <t>181103111R00</t>
  </si>
  <si>
    <t xml:space="preserve">Úprava pláně v zářezech, hor. 1 - 5 se zhutněním </t>
  </si>
  <si>
    <t>m2</t>
  </si>
  <si>
    <t>pláň:</t>
  </si>
  <si>
    <t>spodní část - kanál:3,30*7,60</t>
  </si>
  <si>
    <t>příj.koš:5,10*18,40</t>
  </si>
  <si>
    <t>118,92</t>
  </si>
  <si>
    <t>2</t>
  </si>
  <si>
    <t>Základy a zvláštní zakládání</t>
  </si>
  <si>
    <t>2 Základy a zvláštní zakládání</t>
  </si>
  <si>
    <t>273326131R00</t>
  </si>
  <si>
    <t xml:space="preserve">Zákl. desky z betonu železového vodostaveb. C25/30 </t>
  </si>
  <si>
    <t>spodní část - kanál:4,90*2,90+2,90*2,80</t>
  </si>
  <si>
    <t>příjm.koš:18,00*4,90+0,20*0,50*5</t>
  </si>
  <si>
    <t>tl. 400 mm:111,03*0,40</t>
  </si>
  <si>
    <t>273351215R00</t>
  </si>
  <si>
    <t xml:space="preserve">Bednění stěn základových desek - zřízení </t>
  </si>
  <si>
    <t>spodní část - kanál:4,90+0,10+2,90+2,80+2,90+4,90</t>
  </si>
  <si>
    <t>příjm.koš:17,50+4,90+0,20*2*5</t>
  </si>
  <si>
    <t>tl. 400 mm:42,9*0,40</t>
  </si>
  <si>
    <t>273351216R00</t>
  </si>
  <si>
    <t xml:space="preserve">Bednění stěn základových desek - odstranění </t>
  </si>
  <si>
    <t>273361821R00</t>
  </si>
  <si>
    <t xml:space="preserve">Výztuž základových desek z betonářské ocelí 10505 </t>
  </si>
  <si>
    <t>t</t>
  </si>
  <si>
    <t>výkr.č. VD.1.2.3:3,556</t>
  </si>
  <si>
    <t>distanční výztuž, cca 1,5 kg/m2:111,03*1,5/1000</t>
  </si>
  <si>
    <t>279323411R00</t>
  </si>
  <si>
    <t xml:space="preserve">Železobeton základ. zdí vodostavební C 25/30 </t>
  </si>
  <si>
    <t>spodní část - kanál:4,90*3,02*0,50+(2,90*2+2,00)*3,50*0,40+(4,00+0,50)*0,40*0,40</t>
  </si>
  <si>
    <t>příjm.koš:18,00*2,22*0,50+18,00*2,22*0,40+4,60*2,22*0,50+0,20*0,50*2,22*5</t>
  </si>
  <si>
    <t>opěrná zídka tl. 300 mm:20,1*2,08*0,30</t>
  </si>
  <si>
    <t>73,7614</t>
  </si>
  <si>
    <t>279351101R00</t>
  </si>
  <si>
    <t xml:space="preserve">Bednění stěn základových zdí, jednostranné-zřízení </t>
  </si>
  <si>
    <t>plocha ke stávajícímu příjm.koši:2,00*3,02+17,50*2,22</t>
  </si>
  <si>
    <t>279351102R00</t>
  </si>
  <si>
    <t xml:space="preserve">Bednění stěn základových zdí, jednostranné-odstran </t>
  </si>
  <si>
    <t>279351105R00</t>
  </si>
  <si>
    <t xml:space="preserve">Bednění stěn základových zdí, oboustranné-zřízení </t>
  </si>
  <si>
    <t>spodní část - kanál:4,90*3,02+(2,90*2+2,80)*3,50+4,50*3,02+(0,10+2,50*2+2,00)*3,50+(4,00+0,50)*0,40*2</t>
  </si>
  <si>
    <t>příjm.koš:(18,00+17,50)*2,22+4,60*2,22+(0,20*2+0,50)*2,22*5</t>
  </si>
  <si>
    <t>opěrná zídka tl. 300 mm:20,1*2,08</t>
  </si>
  <si>
    <t>277,76</t>
  </si>
  <si>
    <t>279351106R00</t>
  </si>
  <si>
    <t xml:space="preserve">Bednění stěn základových zdí, oboustranné-odstran. </t>
  </si>
  <si>
    <t>279361821U00</t>
  </si>
  <si>
    <t xml:space="preserve">Výztuž zákl zdí nosných ocel 10 505 </t>
  </si>
  <si>
    <t>výkr.č. VD.1.2.4:3,884</t>
  </si>
  <si>
    <t>3</t>
  </si>
  <si>
    <t>Svislé a kompletní konstrukce</t>
  </si>
  <si>
    <t>3 Svislé a kompletní konstrukce</t>
  </si>
  <si>
    <t>389381001R00</t>
  </si>
  <si>
    <t xml:space="preserve">Dobetonování prefabrikovaných konstrukcí </t>
  </si>
  <si>
    <t>dobetonování ocelového roštu příjm.koše:(0,20+0,40)*0,28*20,5</t>
  </si>
  <si>
    <t>4</t>
  </si>
  <si>
    <t>Vodorovné konstrukce</t>
  </si>
  <si>
    <t>4 Vodorovné konstrukce</t>
  </si>
  <si>
    <t>413321414R00</t>
  </si>
  <si>
    <t xml:space="preserve">Nosníky z betonu železového C 25/30  (B 30) </t>
  </si>
  <si>
    <t>ŽB průvlak, řez D-d:0,72*0,50*2,00</t>
  </si>
  <si>
    <t>413351107R00</t>
  </si>
  <si>
    <t xml:space="preserve">Bednění nosníků - zřízení </t>
  </si>
  <si>
    <t>ŽB průvlak, řez D-d:(0,72*2+0,50)*2,00</t>
  </si>
  <si>
    <t>413351108R00</t>
  </si>
  <si>
    <t xml:space="preserve">Bednění nosníků - odstranění </t>
  </si>
  <si>
    <t>413351211R00</t>
  </si>
  <si>
    <t xml:space="preserve">Podpěrná konstr. nosníků do 5 kPa - zřízení </t>
  </si>
  <si>
    <t>ŽB průvlak, řez D-d:0,50*2,00</t>
  </si>
  <si>
    <t>413351212R00</t>
  </si>
  <si>
    <t xml:space="preserve">Podpěrná konstr. nosníků do 5 kPa - odstranění </t>
  </si>
  <si>
    <t>5</t>
  </si>
  <si>
    <t>Komunikace</t>
  </si>
  <si>
    <t>5 Komunikace</t>
  </si>
  <si>
    <t>564831111R00</t>
  </si>
  <si>
    <t xml:space="preserve">Podklad ze štěrkodrti po zhutnění tloušťky 10 cm </t>
  </si>
  <si>
    <t>podklad ze ŠD tl. 100 mm:</t>
  </si>
  <si>
    <t>62</t>
  </si>
  <si>
    <t>Úpravy povrchů vnější</t>
  </si>
  <si>
    <t>62 Úpravy povrchů vnější</t>
  </si>
  <si>
    <t>622903111R00</t>
  </si>
  <si>
    <t xml:space="preserve">Očištění zdí a valů před opravou, ručně </t>
  </si>
  <si>
    <t>stěna stávajícího příjm.koše:2,90*3,42+18,00*2,62</t>
  </si>
  <si>
    <t>63</t>
  </si>
  <si>
    <t>Podlahy a podlahové konstrukce</t>
  </si>
  <si>
    <t>63 Podlahy a podlahové konstrukce</t>
  </si>
  <si>
    <t>631313511R00</t>
  </si>
  <si>
    <t xml:space="preserve">Mazanina betonová tl. 8 - 12 cm C 12/15  (B 12,5) </t>
  </si>
  <si>
    <t>podkl.beton tl. 100 mm:</t>
  </si>
  <si>
    <t>spodní část - kanál:3,30*7,60*0,10</t>
  </si>
  <si>
    <t>příj.koš:5,10*18,40*0,10</t>
  </si>
  <si>
    <t>11,89*1,035</t>
  </si>
  <si>
    <t>93</t>
  </si>
  <si>
    <t>Dokončovací práce inženýrských staveb</t>
  </si>
  <si>
    <t>93 Dokončovací práce inženýrských staveb</t>
  </si>
  <si>
    <t>931976111R00</t>
  </si>
  <si>
    <t xml:space="preserve">Úprava dilatační spáry asf. lepenkou, 1 x + nátěry </t>
  </si>
  <si>
    <t>931981012R00</t>
  </si>
  <si>
    <t xml:space="preserve">Těsnění prac.spár bentonit.páskou 20x15 mm </t>
  </si>
  <si>
    <t>m</t>
  </si>
  <si>
    <t>spodní část - kanál:(2,40+7,40)*2+3,70</t>
  </si>
  <si>
    <t>příjm.koš:(4,45+17,50)*2</t>
  </si>
  <si>
    <t>67,20</t>
  </si>
  <si>
    <t>95</t>
  </si>
  <si>
    <t>Dokončovací konstrukce na pozemních stavbách</t>
  </si>
  <si>
    <t>95 Dokončovací konstrukce na pozemních stavbách</t>
  </si>
  <si>
    <t>952901311R00</t>
  </si>
  <si>
    <t xml:space="preserve">Vyčištění zemědělských budov a objektů </t>
  </si>
  <si>
    <t>2,0*7,0+4,0*17,5</t>
  </si>
  <si>
    <t>99</t>
  </si>
  <si>
    <t>Staveništní přesun hmot</t>
  </si>
  <si>
    <t>99 Staveništní přesun hmot</t>
  </si>
  <si>
    <t>998142261R00</t>
  </si>
  <si>
    <t xml:space="preserve">Přesun hmot, zásobníky zemědělské monolitické </t>
  </si>
  <si>
    <t>M21</t>
  </si>
  <si>
    <t>Elektromontáže</t>
  </si>
  <si>
    <t>M21 Elektromontáže</t>
  </si>
  <si>
    <t>210220021RT1</t>
  </si>
  <si>
    <t>Vedení uzemňovací v zemi FeZn do 120 mm2 včetně pásku FeZn 30 x 4 mm</t>
  </si>
  <si>
    <t>po obvodu koše + 2 vyvedení nad terén:(2,40+7,40)*2+(4,45+17,50)*2+3,70*2</t>
  </si>
  <si>
    <t>210220301RT3</t>
  </si>
  <si>
    <t>Svorka hromosvodová do 2 šroubů /SS, SZ, SO/ včetně dodávky svorky SZ</t>
  </si>
  <si>
    <t>kus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</si>
  <si>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</si>
  <si>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</si>
  <si>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</si>
  <si>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</si>
  <si>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</si>
  <si>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</si>
  <si>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</si>
  <si>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</si>
  <si>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bude určen výběrovým řízením</t>
  </si>
  <si>
    <t>01 Příjmový koš</t>
  </si>
  <si>
    <t>Záporová stěna</t>
  </si>
  <si>
    <t>132201109R00</t>
  </si>
  <si>
    <t xml:space="preserve">Příplatek za lepivost - hloubení rýh 60 cm v hor.3 </t>
  </si>
  <si>
    <t>139601102R00</t>
  </si>
  <si>
    <t xml:space="preserve">Ruční výkop jam, rýh a šachet v hornině tř. 3 </t>
  </si>
  <si>
    <t>odvoz výkopku:32,7</t>
  </si>
  <si>
    <t>dovoz pro zásyp:30,0</t>
  </si>
  <si>
    <t>167101101R00</t>
  </si>
  <si>
    <t xml:space="preserve">Nakládání výkopku z hor.1-4 v množství do 100 m3 </t>
  </si>
  <si>
    <t>175101101RT2</t>
  </si>
  <si>
    <t>Obsyp potrubí bez prohození sypaniny s dodáním štěrkopísku frakce 0 - 22 mm</t>
  </si>
  <si>
    <t>obsyp HEB nosníků:5,68</t>
  </si>
  <si>
    <t>228941122R00</t>
  </si>
  <si>
    <t xml:space="preserve">Vytažení ocel. jehel svislých do 70kg/m, do 5 m </t>
  </si>
  <si>
    <t>4*21</t>
  </si>
  <si>
    <t>228941123R00</t>
  </si>
  <si>
    <t xml:space="preserve">Vytažení ocel. jehel svislých do 70kg/m, do 7 m </t>
  </si>
  <si>
    <t>7*23</t>
  </si>
  <si>
    <t>264311111R00</t>
  </si>
  <si>
    <t xml:space="preserve">Vrty pro piloty nezap.do 380 mm hl.0-5 m hor.3 </t>
  </si>
  <si>
    <t>(4,20-1,70)*21</t>
  </si>
  <si>
    <t>264311112R00</t>
  </si>
  <si>
    <t xml:space="preserve">Vrty pro piloty nezap.do 380 mm hl.nad 5 m hor.3 </t>
  </si>
  <si>
    <t>(7,2-3,70)*23</t>
  </si>
  <si>
    <t>413941121RT3</t>
  </si>
  <si>
    <t>Osazení válcovaných nosníků ve stropech do č. 12 včetně dodávky profilu</t>
  </si>
  <si>
    <t>762</t>
  </si>
  <si>
    <t>Konstrukce tesařské</t>
  </si>
  <si>
    <t>762 Konstrukce tesařské</t>
  </si>
  <si>
    <t>762133132RT2</t>
  </si>
  <si>
    <t>Montáž bednění stěn, fošny hrubé do 60 mm, na sraz včetně dodávky řeziva, fošny tl. 50 mm</t>
  </si>
  <si>
    <t>10*0,40*3,60</t>
  </si>
  <si>
    <t>17*1,00*2,70</t>
  </si>
  <si>
    <t>998762102R00</t>
  </si>
  <si>
    <t xml:space="preserve">Přesun hmot pro tesařské konstrukce, výšky do 12 m </t>
  </si>
  <si>
    <t>02 Záporová stěna</t>
  </si>
  <si>
    <t>Základy zásobníků</t>
  </si>
  <si>
    <t>131201201R00</t>
  </si>
  <si>
    <t xml:space="preserve">Hloubení zapažených jam v hor.3 do 100 m3 </t>
  </si>
  <si>
    <t>výkop jámy :</t>
  </si>
  <si>
    <t>úroveň -0,30, dno stav.jámy -1,70:4,10*(1,70-0,30)*24,65-2,90*2,80*1,40</t>
  </si>
  <si>
    <t>odpočet výkopu v místě příjm.koše:-(2,30+1,60)*0,5*1,40*17,5</t>
  </si>
  <si>
    <t>mezi záporovou stěnou a stávající halou:0,50*0,30*24,65</t>
  </si>
  <si>
    <t>tř. 3 - 50%:86,0455*0,5</t>
  </si>
  <si>
    <t>131201209R00</t>
  </si>
  <si>
    <t xml:space="preserve">Příplatek za lepivost - hloubení zapaž.jam v hor.3 </t>
  </si>
  <si>
    <t>131301201R00</t>
  </si>
  <si>
    <t xml:space="preserve">Hloubení zapažených jam v hor.4 do 100 m3 </t>
  </si>
  <si>
    <t>tř. 4 - 50%:86,0455*0,5</t>
  </si>
  <si>
    <t>131301209R00</t>
  </si>
  <si>
    <t xml:space="preserve">Příplatek za lepivost - hloubení zapaž.jam v hor.4 </t>
  </si>
  <si>
    <t>161101101R00</t>
  </si>
  <si>
    <t xml:space="preserve">Svislé přemístění výkopku z hor.1-4 do 2,5 m </t>
  </si>
  <si>
    <t>86,0455</t>
  </si>
  <si>
    <t>úroveň -0,30, dno stav.jámy -1,70:4,10*24,65-2,90*2,80</t>
  </si>
  <si>
    <t>mezi záporovou stěnou a stávající halou:0,50*24,65</t>
  </si>
  <si>
    <t>ŽB deska DN 4000 mm, tl. 400 mm, 5 ks:3,1416*4*4*0,25*0,40*5</t>
  </si>
  <si>
    <t>ŽB deska DN 4000 mm, tl. 400 mm, 5 ks:3,1416*4,0*0,40*5</t>
  </si>
  <si>
    <t>273354191U00</t>
  </si>
  <si>
    <t xml:space="preserve">Přípl zákl deska zakřivení R -7,5m </t>
  </si>
  <si>
    <t>1 deska:0,217</t>
  </si>
  <si>
    <t>0,217*5</t>
  </si>
  <si>
    <t>distanční výztuž, cca 1,5 kg/m2:3,14*4*4*0,25*5*1,5/1000</t>
  </si>
  <si>
    <t>273361921RT9</t>
  </si>
  <si>
    <t>Výztuž základových desek ze svařovaných sítí svařovanou sítí - drát 8,0  oka 150/150</t>
  </si>
  <si>
    <t>1 deska:0,17</t>
  </si>
  <si>
    <t>0,17*5</t>
  </si>
  <si>
    <t>286-01</t>
  </si>
  <si>
    <t xml:space="preserve">Úprava hran seříznutím </t>
  </si>
  <si>
    <t>ŽB deska DN 4000 mm, tl. 400 mm, 5 ks:3,1416*4,0*5</t>
  </si>
  <si>
    <t>564791111R00</t>
  </si>
  <si>
    <t xml:space="preserve">Podklad pro zpevnění z kameniva drceného 0 - 63 mm </t>
  </si>
  <si>
    <t>hutněný zásyp:</t>
  </si>
  <si>
    <t>objem podkl.betonu:-7,5113</t>
  </si>
  <si>
    <t>objem ŽB desky:-3,14*4,0*4,0*0,25*0,20*5</t>
  </si>
  <si>
    <t>110,052</t>
  </si>
  <si>
    <t>podkl.beton tl. 100 mm:3,14*4,3*4,3*0,25*0,10*5*1,035</t>
  </si>
  <si>
    <t>631 31-6231.R00</t>
  </si>
  <si>
    <t xml:space="preserve">Hlazení betonových mazanin, strojně </t>
  </si>
  <si>
    <t>ŽB deska DN 4000 mm, tl. 400 mm, 5 ks:3,1416*4*4*0,25*5</t>
  </si>
  <si>
    <t>953761161R00</t>
  </si>
  <si>
    <t xml:space="preserve">Odvodnění troubami z PVC, svislé, Js 100 mm </t>
  </si>
  <si>
    <t>4 ks/ 1 deska, dl. 0,50 m:4*0,5*5</t>
  </si>
  <si>
    <t>21,45*2+3,0*5+2,0*2</t>
  </si>
  <si>
    <t>03 Základy zásobníků</t>
  </si>
  <si>
    <t>Základ pod čističku</t>
  </si>
  <si>
    <t>výkop stav.jámy:2,20*2,20*(1,50+0,10+0,10)</t>
  </si>
  <si>
    <t>tř. 3 - 50%:8,228*0,5</t>
  </si>
  <si>
    <t>139601103R00</t>
  </si>
  <si>
    <t xml:space="preserve">Ruční výkop jam, rýh a šachet v hornině tř. 4 </t>
  </si>
  <si>
    <t>4,114*2</t>
  </si>
  <si>
    <t>162201201R00</t>
  </si>
  <si>
    <t xml:space="preserve">Vodorovné přemíst. výkopku nošením hor.1-4, do 10m </t>
  </si>
  <si>
    <t>2,20*2,20</t>
  </si>
  <si>
    <t>ŽB patka, 2200x2200x1500 mm:2,20*2,20*1,65*1,035</t>
  </si>
  <si>
    <t>0,15*2,20*4</t>
  </si>
  <si>
    <t>273361921RT5</t>
  </si>
  <si>
    <t>Výztuž základových desek ze svařovaných sítí svařovanou sítí - drát 6,0  oka 150/150</t>
  </si>
  <si>
    <t>KARI 6/150/150 mm, á=3,03 kg/m2:2,20*2,20*1,15*3,03/1000</t>
  </si>
  <si>
    <t>podkl.beton tl. 100 mm:2,20*2,20*0,10</t>
  </si>
  <si>
    <t>91</t>
  </si>
  <si>
    <t>Doplňující práce na komunikaci</t>
  </si>
  <si>
    <t>91 Doplňující práce na komunikaci</t>
  </si>
  <si>
    <t>919735122R00</t>
  </si>
  <si>
    <t xml:space="preserve">Řezání stávajícího betonového krytu tl. 5 - 10 cm </t>
  </si>
  <si>
    <t>patka:2,20*4</t>
  </si>
  <si>
    <t>96</t>
  </si>
  <si>
    <t>Bourání konstrukcí</t>
  </si>
  <si>
    <t>96 Bourání konstrukcí</t>
  </si>
  <si>
    <t>965042231R00</t>
  </si>
  <si>
    <t xml:space="preserve">Bourání mazanin betonových tl. nad 10 cm, pl. 4 m2 </t>
  </si>
  <si>
    <t>2,20*2,20*0,15</t>
  </si>
  <si>
    <t>965049112R00</t>
  </si>
  <si>
    <t xml:space="preserve">Příplatek, bourání mazanin se svař.síťí nad 10 cm </t>
  </si>
  <si>
    <t>2*1,0+1,50+2,20+1,50</t>
  </si>
  <si>
    <t>D96</t>
  </si>
  <si>
    <t>Přesuny suti</t>
  </si>
  <si>
    <t>D96 Přesuny suti</t>
  </si>
  <si>
    <t>979081111R00</t>
  </si>
  <si>
    <t xml:space="preserve">Odvoz suti a vybour. hmot na skládku do 1 km </t>
  </si>
  <si>
    <t>979087212R00</t>
  </si>
  <si>
    <t xml:space="preserve">Nakládání suti na dopravní prostředky </t>
  </si>
  <si>
    <t>979087311R00</t>
  </si>
  <si>
    <t xml:space="preserve">Vodorovné přemístění suti nošením do 10 m </t>
  </si>
  <si>
    <t>979093111R00</t>
  </si>
  <si>
    <t xml:space="preserve">Uložení suti na skládku bez zhutnění </t>
  </si>
  <si>
    <t>04 Základ pod čističku</t>
  </si>
  <si>
    <t>Základ pod cyklon</t>
  </si>
  <si>
    <t>výkop stav.jámy:2,00*1,50*(1,50+0,10+0,10)</t>
  </si>
  <si>
    <t>tř. 3 - 50%:5,10*0,5</t>
  </si>
  <si>
    <t>2,55*2</t>
  </si>
  <si>
    <t>5,1</t>
  </si>
  <si>
    <t>2,0*1,5</t>
  </si>
  <si>
    <t>ŽB patka, 2000x1500x1500 mm:2,0*1,50*1,65*1,035</t>
  </si>
  <si>
    <t>0,15*(2,00*2+1,50)</t>
  </si>
  <si>
    <t>KARI 6/150/150 mm, á=3,03 kg/m2:2,00*1,500*1,15*3,03/1000</t>
  </si>
  <si>
    <t>podkl.beton tl. 100 mm:2,0*1,5*0,10</t>
  </si>
  <si>
    <t>patka:2,0*2+1,5</t>
  </si>
  <si>
    <t>2,0*1,5*0,15</t>
  </si>
  <si>
    <t>2,0+1,50*2+2*1,0</t>
  </si>
  <si>
    <t>05 Základ pod cyklon</t>
  </si>
  <si>
    <t>113202111R00</t>
  </si>
  <si>
    <t xml:space="preserve">Vytrhání obrub z krajníků nebo obrubníků stojatých </t>
  </si>
  <si>
    <t>122201109R00</t>
  </si>
  <si>
    <t xml:space="preserve">Příplatek za lepivost - odkopávky v hor. 3 </t>
  </si>
  <si>
    <t>122202201R00</t>
  </si>
  <si>
    <t xml:space="preserve">Odkopávky pro silnice v hor. 3 do 100 m3 </t>
  </si>
  <si>
    <t>165</t>
  </si>
  <si>
    <t>564861111R00</t>
  </si>
  <si>
    <t xml:space="preserve">Podklad ze štěrkodrti po zhutnění tloušťky 20 cm </t>
  </si>
  <si>
    <t>565131211R00</t>
  </si>
  <si>
    <t xml:space="preserve">Podklad kamen. obal. asfaltem tř.1 nad 3 m,tl.5 cm </t>
  </si>
  <si>
    <t>567122114R00</t>
  </si>
  <si>
    <t xml:space="preserve">Podklad z kameniva zpev.cementem KZC 1 tl.15 cm </t>
  </si>
  <si>
    <t>576132111R00</t>
  </si>
  <si>
    <t xml:space="preserve">Koberec otevřený z kam.drceného+asf.nad 3 m 4 cm </t>
  </si>
  <si>
    <t>577151213R00</t>
  </si>
  <si>
    <t xml:space="preserve">Beton asfalt. ACO 16+ (ABH II) , do 3 m, 6 cm </t>
  </si>
  <si>
    <t>917862111R00</t>
  </si>
  <si>
    <t xml:space="preserve">Osazení stojat. obrub. bet. s opěrou,lože z B 12,5 </t>
  </si>
  <si>
    <t>918101111R00</t>
  </si>
  <si>
    <t xml:space="preserve">Lože pod obrubníky nebo obruby dlažeb z B 12,5 </t>
  </si>
  <si>
    <t>59217460</t>
  </si>
  <si>
    <t xml:space="preserve">Obrubník silniční dvouvrstvý ABO 2-15  100x15x25cm </t>
  </si>
  <si>
    <t>998225111R00</t>
  </si>
  <si>
    <t xml:space="preserve">Přesun hmot, pozemní komunikace, kryt živičný </t>
  </si>
  <si>
    <t>06 Komunikace</t>
  </si>
  <si>
    <t>Přeložka kanalizace</t>
  </si>
  <si>
    <t>113108315R00</t>
  </si>
  <si>
    <t xml:space="preserve">Odstranění asfaltové vrstvy pl. do 50 m2, tl.15 cm </t>
  </si>
  <si>
    <t>132201201R00</t>
  </si>
  <si>
    <t xml:space="preserve">Hloubení rýh šířky do 200 cm v hor.3 do 100 m3 </t>
  </si>
  <si>
    <t>výkop rýhy pro kanalizaci, š. 900 mm, hl. 2000 mm:0,90*2,00*42,25</t>
  </si>
  <si>
    <t>132201209R00</t>
  </si>
  <si>
    <t xml:space="preserve">Příplatek za lepivost - hloubení rýh 200cm v hor.3 </t>
  </si>
  <si>
    <t>151101101R00</t>
  </si>
  <si>
    <t xml:space="preserve">Pažení a rozepření stěn rýh - příložné - hl. do 2m </t>
  </si>
  <si>
    <t>výkop rýhy pro kanalizaci, š. 800 mm, hl. 1500 mm:2*2,00*42,25</t>
  </si>
  <si>
    <t>151101111R00</t>
  </si>
  <si>
    <t xml:space="preserve">Odstranění paženi stěn rýh - příložné - hl. do 2 m </t>
  </si>
  <si>
    <t>odvoz zeminy na mezideponii:76,05</t>
  </si>
  <si>
    <t>dovoz zeminy k zásypu:(76,05-19,0125-3,8025)</t>
  </si>
  <si>
    <t>dovoz zeminy z deponie pro zásyp:53,235</t>
  </si>
  <si>
    <t>174101101R00</t>
  </si>
  <si>
    <t xml:space="preserve">Zásyp jam, rýh, šachet se zhutněním </t>
  </si>
  <si>
    <t>výkop:76,05</t>
  </si>
  <si>
    <t>lože+obsyp:-19,0125-3,8025</t>
  </si>
  <si>
    <t>obsyp - DN+300 mm:0,90*(0,20+0,30)*42,25</t>
  </si>
  <si>
    <t>451572111R00</t>
  </si>
  <si>
    <t xml:space="preserve">Lože pod potrubí z kameniva těženého 0 - 4 mm </t>
  </si>
  <si>
    <t>lože tl. 100 mm:0,90*0,10*42,25</t>
  </si>
  <si>
    <t>10,3+0,5*2*10,3</t>
  </si>
  <si>
    <t>8</t>
  </si>
  <si>
    <t>Trubní vedení</t>
  </si>
  <si>
    <t>8 Trubní vedení</t>
  </si>
  <si>
    <t>871353121R00</t>
  </si>
  <si>
    <t xml:space="preserve">Montáž trub z tvrdého PVC, gumový kroužek, DN 200 </t>
  </si>
  <si>
    <t>úsek Š1-Š2-Š3, dl. 42,25 m:42,25</t>
  </si>
  <si>
    <t>892573111R00</t>
  </si>
  <si>
    <t xml:space="preserve">Zabezpečení konců kanal. potrubí DN do 200, vodou </t>
  </si>
  <si>
    <t>sada</t>
  </si>
  <si>
    <t>napojení Š1:1</t>
  </si>
  <si>
    <t>892575111R00</t>
  </si>
  <si>
    <t xml:space="preserve">Zabezpečení konců a zkouška vzduch. kan. DN do 200 </t>
  </si>
  <si>
    <t>úsek</t>
  </si>
  <si>
    <t>Š1-Š2:1</t>
  </si>
  <si>
    <t>Š2-Š3:1</t>
  </si>
  <si>
    <t>892855112R00</t>
  </si>
  <si>
    <t xml:space="preserve">Kontrola kanalizace TV kamerou do 50 m </t>
  </si>
  <si>
    <t>894118001RT2</t>
  </si>
  <si>
    <t>Příplatek za dalších 0,60 m výšky vstupu včetně 1 ks skruže TBS-Q 100/25 PS 100/250/90</t>
  </si>
  <si>
    <t>šachty Š1+Š2+Š3:1+1+1</t>
  </si>
  <si>
    <t>894411111RT2</t>
  </si>
  <si>
    <t>Zřízení šachet z dílců, dno B 30, potrubí DN 200 včetně dílců TBS-Q 100/50 PS a TBR-Q 100-63/58 KPS</t>
  </si>
  <si>
    <t>899103111RT2</t>
  </si>
  <si>
    <t>Osazení poklopu s rámem do 150 kg včetně dodávky poklopu lit. kruhového D 600</t>
  </si>
  <si>
    <t>831350012RA0</t>
  </si>
  <si>
    <t xml:space="preserve">Kanalizace z trub PVC hrdlových D 160 </t>
  </si>
  <si>
    <t>napojení odvod.žlabu po Š2:3,40</t>
  </si>
  <si>
    <t>28611265.A</t>
  </si>
  <si>
    <t xml:space="preserve">Trubka kanalizační KGEM SN 8 PVC 200x5,9x5000 </t>
  </si>
  <si>
    <t>42,25*1,02/5</t>
  </si>
  <si>
    <t>9</t>
  </si>
  <si>
    <t>919735112R00</t>
  </si>
  <si>
    <t xml:space="preserve">Řezání stávajícího živičného krytu tl. 5 - 10 cm </t>
  </si>
  <si>
    <t>10,3*2</t>
  </si>
  <si>
    <t>998276201R00</t>
  </si>
  <si>
    <t xml:space="preserve">Přesun hmot, trub.vedení plast. obsypaná kamenivem </t>
  </si>
  <si>
    <t>07 Přeložka kanalizace</t>
  </si>
  <si>
    <t>Přeložka vodovodu</t>
  </si>
  <si>
    <t>rha š. 600 mm, hl. 1200 mm:0,60*1,20*60,0</t>
  </si>
  <si>
    <t>odvoz zeminy na mezideponii:43,2</t>
  </si>
  <si>
    <t>dovoz zeminy k zásypu:(43,2-11,952-3,60)</t>
  </si>
  <si>
    <t>(0,032+0,30)*0,60*60,0</t>
  </si>
  <si>
    <t>0,60*0,10*60,00</t>
  </si>
  <si>
    <t>0,60*33,6</t>
  </si>
  <si>
    <t>0,6*33,60+0,50*2*33,6</t>
  </si>
  <si>
    <t>871161121R00</t>
  </si>
  <si>
    <t xml:space="preserve">Montáž trubek polyetylenových ve výkopu 32 mm </t>
  </si>
  <si>
    <t>877162121R00</t>
  </si>
  <si>
    <t xml:space="preserve">Montáž elektrotvarovek PE ve výkopu D 32 mm </t>
  </si>
  <si>
    <t>koleno pro napojení na stáv.rozvod:1+1</t>
  </si>
  <si>
    <t>879172199R00</t>
  </si>
  <si>
    <t xml:space="preserve">Příplatek za montáž vodovodních přípojek DN 32-80 </t>
  </si>
  <si>
    <t>892233111R00</t>
  </si>
  <si>
    <t xml:space="preserve">Desinfekce vodovodního potrubí DN 70 </t>
  </si>
  <si>
    <t>892241111R00</t>
  </si>
  <si>
    <t xml:space="preserve">Tlaková zkouška vodovodního potrubí DN 80 </t>
  </si>
  <si>
    <t>899721112R00</t>
  </si>
  <si>
    <t xml:space="preserve">Fólie výstražná z PVC, šířka 30 cm </t>
  </si>
  <si>
    <t>899731113R00</t>
  </si>
  <si>
    <t xml:space="preserve">Vodič signalizační CYY 4 mm2 </t>
  </si>
  <si>
    <t>28613752</t>
  </si>
  <si>
    <t xml:space="preserve">Trubka tlaková PE LD (rPE) d 32 x 4,4 mm PN 10 </t>
  </si>
  <si>
    <t>kg</t>
  </si>
  <si>
    <t>0,379 kg/m:0,379*60,0*1,02</t>
  </si>
  <si>
    <t>28653322.A</t>
  </si>
  <si>
    <t xml:space="preserve">Koleno 90° elektrosvařovací ELGEF Plus d 32 mm </t>
  </si>
  <si>
    <t>33,60*2</t>
  </si>
  <si>
    <t>08 Přeložka vodovodu</t>
  </si>
  <si>
    <t>Přeložka STL plynovodu</t>
  </si>
  <si>
    <t>rýha š. 600 mm, hl. 1200 mm:0,60*1,20*(10,0+30)</t>
  </si>
  <si>
    <t>odvoz na mezideponii:28,8</t>
  </si>
  <si>
    <t>dovoz zeminy pro zásyp:28,80-(3,60+9,198)</t>
  </si>
  <si>
    <t>výkop:28,8</t>
  </si>
  <si>
    <t>lože + obsyp:-(3,60+9,198)</t>
  </si>
  <si>
    <t>0,60*(0,063+0,30)*10,0+0,60*(0,09+0,30)*30,0</t>
  </si>
  <si>
    <t>0,60*0,15*(10+30)</t>
  </si>
  <si>
    <t>(8,50+9,75)*0,60</t>
  </si>
  <si>
    <t>(8,50+9,75)*(0,60+0,50*2)</t>
  </si>
  <si>
    <t>10+30</t>
  </si>
  <si>
    <t>8,50*2+9,75*2</t>
  </si>
  <si>
    <t>998272201R00</t>
  </si>
  <si>
    <t xml:space="preserve">Přesun hmot, trubní vedení ocelové, otevřený výkop </t>
  </si>
  <si>
    <t>723</t>
  </si>
  <si>
    <t>Vnitřní plynovod</t>
  </si>
  <si>
    <t>723 Vnitřní plynovod</t>
  </si>
  <si>
    <t>723110209R00</t>
  </si>
  <si>
    <t xml:space="preserve">Potrubí ocel. závitové černé šroubované DN 80 </t>
  </si>
  <si>
    <t>723150347R00</t>
  </si>
  <si>
    <t xml:space="preserve">Přechod LPE-ocel-D 90/DN 80 </t>
  </si>
  <si>
    <t>723160207R00</t>
  </si>
  <si>
    <t xml:space="preserve">Přípojka k plynoměru, závitová bez ochozu G 2 </t>
  </si>
  <si>
    <t>soubor</t>
  </si>
  <si>
    <t>723160314R00</t>
  </si>
  <si>
    <t xml:space="preserve">Přípojka k plynoměru, svařovaná s ochozem DN 80 </t>
  </si>
  <si>
    <t>723160337R00</t>
  </si>
  <si>
    <t xml:space="preserve">Rozpěrka přípojky plynoměru G 2 </t>
  </si>
  <si>
    <t>723190901R00</t>
  </si>
  <si>
    <t xml:space="preserve">Uzavření nebo otevření plynového potrubí </t>
  </si>
  <si>
    <t>723190907R00</t>
  </si>
  <si>
    <t xml:space="preserve">Odvzdušnění a napuštění plynového potrubí </t>
  </si>
  <si>
    <t>10+40+30</t>
  </si>
  <si>
    <t>723190909R00</t>
  </si>
  <si>
    <t xml:space="preserve">Zkouška tlaková  plynového potrubí </t>
  </si>
  <si>
    <t>723190918R00</t>
  </si>
  <si>
    <t xml:space="preserve">Navaření odbočky na plynové potrubí DN 65 </t>
  </si>
  <si>
    <t>998723101R00</t>
  </si>
  <si>
    <t xml:space="preserve">Přesun hmot pro vnitřní plynovod, výšky do 6 m </t>
  </si>
  <si>
    <t>783</t>
  </si>
  <si>
    <t>Nátěry</t>
  </si>
  <si>
    <t>783 Nátěry</t>
  </si>
  <si>
    <t>783425350R00</t>
  </si>
  <si>
    <t xml:space="preserve">Nátěr syntet. potrubí do DN 100 mm Z +2x +1x email </t>
  </si>
  <si>
    <t>M23</t>
  </si>
  <si>
    <t>Montáže potrubí</t>
  </si>
  <si>
    <t>M23 Montáže potrubí</t>
  </si>
  <si>
    <t>230180022R00</t>
  </si>
  <si>
    <t xml:space="preserve">Montáž trub z plastických hmot PE, PP, 63 x 5,7 </t>
  </si>
  <si>
    <t>230180026R00</t>
  </si>
  <si>
    <t xml:space="preserve">Montáž trub z plastických hmot PE, PP, 90 x 5,1 </t>
  </si>
  <si>
    <t>230191022R00</t>
  </si>
  <si>
    <t xml:space="preserve">Uložení chráničky ve výkopu PE 125x11,4 mm </t>
  </si>
  <si>
    <t>10,0+14,9</t>
  </si>
  <si>
    <t>230194004R00</t>
  </si>
  <si>
    <t xml:space="preserve">Utěsnění chráničky manžetou DN 125 </t>
  </si>
  <si>
    <t>2+2</t>
  </si>
  <si>
    <t>230195006R00</t>
  </si>
  <si>
    <t xml:space="preserve">Montáž distanční objímky celistvé d 86-106 mm </t>
  </si>
  <si>
    <t>230230016R00</t>
  </si>
  <si>
    <t xml:space="preserve">Hlavní tlaková zkouška vzduchem 0,6 MPa, DN 50 </t>
  </si>
  <si>
    <t>230230017R00</t>
  </si>
  <si>
    <t xml:space="preserve">Hlavní tlaková zkouška vzduchem 0,6 MPa, DN 80 </t>
  </si>
  <si>
    <t>27344387</t>
  </si>
  <si>
    <t xml:space="preserve">Manžeta na chráničky EPDM 63 x 110 mm </t>
  </si>
  <si>
    <t>273443883</t>
  </si>
  <si>
    <t xml:space="preserve">Manžeta na chráničky EPDM 90 x 133 mm </t>
  </si>
  <si>
    <t>286136305</t>
  </si>
  <si>
    <t xml:space="preserve">Trubka SUPERPIPE SDR 11  63 x 5,8 mm L 6 m plyn </t>
  </si>
  <si>
    <t>10,0*1,02</t>
  </si>
  <si>
    <t>286136324</t>
  </si>
  <si>
    <t xml:space="preserve">Trubka SUPERPIPE SDR 17  90 x 5,4 mm L 12 m plyn </t>
  </si>
  <si>
    <t>30,0*1,02</t>
  </si>
  <si>
    <t>28613787</t>
  </si>
  <si>
    <t xml:space="preserve">Trubka tlaková PE HD (PE100) d 125 x 11,4 mm PN 16 </t>
  </si>
  <si>
    <t>chránička:(10,0+14,9)*1,02</t>
  </si>
  <si>
    <t>2865X</t>
  </si>
  <si>
    <t xml:space="preserve">Objímka distanční PEHD INTEGRA </t>
  </si>
  <si>
    <t>10+19</t>
  </si>
  <si>
    <t>09 Přeložka STL plynovodu</t>
  </si>
  <si>
    <t>597101040RAA</t>
  </si>
  <si>
    <t>Žlab odvodňovací polymerbeton, zatížení E 600 kN, včetně dodávky roštu a žlabu</t>
  </si>
  <si>
    <t>$</t>
  </si>
  <si>
    <t>profil HEB 120, á=26,7 kg/m:(18*4,0+10*7,0)*26,70/1000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</si>
</sst>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color indexed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left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0" fontId="7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0" fontId="7" fillId="0" borderId="51" xfId="1" applyFont="1" applyBorder="1"/>
    <xf numFmtId="0" fontId="1" fillId="0" borderId="51" xfId="1" applyFont="1" applyBorder="1"/>
    <xf numFmtId="0" fontId="1" fillId="0" borderId="51" xfId="1" applyFont="1" applyBorder="1" applyAlignment="1">
      <alignment horizontal="right"/>
    </xf>
    <xf numFmtId="0" fontId="1" fillId="0" borderId="52" xfId="1" applyFont="1" applyBorder="1"/>
    <xf numFmtId="0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0" fontId="7" fillId="0" borderId="56" xfId="1" applyFont="1" applyBorder="1"/>
    <xf numFmtId="0" fontId="1" fillId="0" borderId="56" xfId="1" applyFont="1" applyBorder="1"/>
    <xf numFmtId="0" fontId="1" fillId="0" borderId="56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3" fillId="0" borderId="52" xfId="1" applyFont="1" applyBorder="1" applyAlignment="1">
      <alignment horizontal="right"/>
    </xf>
    <xf numFmtId="0" fontId="1" fillId="0" borderId="51" xfId="1" applyFont="1" applyBorder="1" applyAlignment="1">
      <alignment horizontal="left"/>
    </xf>
    <xf numFmtId="0" fontId="1" fillId="0" borderId="53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" fontId="1" fillId="0" borderId="5" xfId="1" applyNumberFormat="1" applyFont="1" applyBorder="1"/>
    <xf numFmtId="49" fontId="3" fillId="0" borderId="17" xfId="1" applyNumberFormat="1" applyFont="1" applyBorder="1" applyAlignment="1">
      <alignment horizontal="right"/>
    </xf>
    <xf numFmtId="4" fontId="15" fillId="6" borderId="65" xfId="1" applyNumberFormat="1" applyFont="1" applyFill="1" applyBorder="1" applyAlignment="1">
      <alignment horizontal="right" wrapText="1"/>
    </xf>
    <xf numFmtId="0" fontId="15" fillId="6" borderId="4" xfId="1" applyFont="1" applyFill="1" applyBorder="1" applyAlignment="1">
      <alignment horizontal="left" wrapText="1"/>
    </xf>
    <xf numFmtId="0" fontId="15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7" fillId="2" borderId="15" xfId="1" applyNumberFormat="1" applyFont="1" applyFill="1" applyBorder="1" applyAlignment="1">
      <alignment horizontal="left"/>
    </xf>
    <xf numFmtId="0" fontId="17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14" fillId="6" borderId="65" xfId="1" applyNumberFormat="1" applyFont="1" applyFill="1" applyBorder="1" applyAlignment="1">
      <alignment horizontal="right" wrapText="1"/>
    </xf>
    <xf numFmtId="0" fontId="20" fillId="0" borderId="0" xfId="1" applyFont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4" fillId="6" borderId="63" xfId="1" applyNumberFormat="1" applyFont="1" applyFill="1" applyBorder="1" applyAlignment="1">
      <alignment horizontal="left" wrapText="1"/>
    </xf>
    <xf numFmtId="49" fontId="16" fillId="0" borderId="64" xfId="0" applyNumberFormat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49" fontId="15" fillId="6" borderId="63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pageSetUpPr fitToPage="1"/>
  </sheetPr>
  <dimension ref="A1:O51"/>
  <sheetViews>
    <sheetView showGridLines="0" tabSelected="1" topLeftCell="B34" zoomScaleNormal="100" zoomScaleSheetLayoutView="75" workbookViewId="0">
      <selection activeCell="H49" sqref="H49"/>
    </sheetView>
  </sheetViews>
  <sheetFormatPr defaultColWidth="9.109375" defaultRowHeight="13.2" x14ac:dyDescent="0.25"/>
  <cols>
    <col min="1" max="1" width="0.5546875" style="1" hidden="1" customWidth="1"/>
    <col min="2" max="2" width="7.109375" style="1" customWidth="1"/>
    <col min="3" max="3" width="9.109375" style="1"/>
    <col min="4" max="4" width="19.6640625" style="1" customWidth="1"/>
    <col min="5" max="5" width="6.88671875" style="1" customWidth="1"/>
    <col min="6" max="6" width="13.109375" style="1" customWidth="1"/>
    <col min="7" max="7" width="12.44140625" style="2" customWidth="1"/>
    <col min="8" max="8" width="13.5546875" style="1" customWidth="1"/>
    <col min="9" max="9" width="11.44140625" style="2" customWidth="1"/>
    <col min="10" max="10" width="7" style="2" customWidth="1"/>
    <col min="11" max="15" width="10.6640625" style="1" customWidth="1"/>
    <col min="16" max="16384" width="9.109375" style="1"/>
  </cols>
  <sheetData>
    <row r="1" spans="2:15" ht="12" customHeight="1" x14ac:dyDescent="0.25"/>
    <row r="2" spans="2:15" ht="17.25" customHeight="1" x14ac:dyDescent="0.3">
      <c r="B2" s="3"/>
      <c r="C2" s="4" t="s">
        <v>0</v>
      </c>
      <c r="E2" s="5"/>
      <c r="F2" s="4"/>
      <c r="G2" s="6"/>
      <c r="H2" s="7" t="s">
        <v>1</v>
      </c>
      <c r="I2" s="8">
        <f ca="1">TODAY()</f>
        <v>44210</v>
      </c>
      <c r="K2" s="3"/>
    </row>
    <row r="3" spans="2:15" ht="6" customHeight="1" x14ac:dyDescent="0.25">
      <c r="C3" s="9"/>
      <c r="D3" s="10" t="s">
        <v>2</v>
      </c>
    </row>
    <row r="4" spans="2:15" ht="4.5" customHeight="1" x14ac:dyDescent="0.25"/>
    <row r="5" spans="2:15" ht="13.5" customHeight="1" x14ac:dyDescent="0.3">
      <c r="C5" s="11" t="s">
        <v>3</v>
      </c>
      <c r="D5" s="12" t="s">
        <v>100</v>
      </c>
      <c r="E5" s="13" t="s">
        <v>101</v>
      </c>
      <c r="F5" s="14"/>
      <c r="G5" s="15"/>
      <c r="H5" s="14"/>
      <c r="I5" s="15"/>
      <c r="O5" s="8"/>
    </row>
    <row r="7" spans="2:15" x14ac:dyDescent="0.25">
      <c r="C7" s="16" t="s">
        <v>4</v>
      </c>
      <c r="D7" s="17"/>
      <c r="H7" s="18" t="s">
        <v>5</v>
      </c>
      <c r="J7" s="17"/>
      <c r="K7" s="17"/>
    </row>
    <row r="8" spans="2:15" x14ac:dyDescent="0.25">
      <c r="D8" s="17"/>
      <c r="H8" s="18" t="s">
        <v>6</v>
      </c>
      <c r="J8" s="17"/>
      <c r="K8" s="17"/>
    </row>
    <row r="9" spans="2:15" x14ac:dyDescent="0.25">
      <c r="C9" s="18"/>
      <c r="D9" s="17"/>
      <c r="H9" s="18"/>
      <c r="J9" s="17"/>
    </row>
    <row r="10" spans="2:15" x14ac:dyDescent="0.25">
      <c r="H10" s="18"/>
      <c r="J10" s="17"/>
    </row>
    <row r="11" spans="2:15" x14ac:dyDescent="0.25">
      <c r="C11" s="16" t="s">
        <v>7</v>
      </c>
      <c r="D11" s="17" t="s">
        <v>274</v>
      </c>
      <c r="H11" s="18" t="s">
        <v>5</v>
      </c>
      <c r="J11" s="17"/>
      <c r="K11" s="17"/>
    </row>
    <row r="12" spans="2:15" x14ac:dyDescent="0.25">
      <c r="D12" s="17"/>
      <c r="H12" s="18" t="s">
        <v>6</v>
      </c>
      <c r="J12" s="17"/>
      <c r="K12" s="17"/>
    </row>
    <row r="13" spans="2:15" ht="12" customHeight="1" x14ac:dyDescent="0.25">
      <c r="C13" s="18"/>
      <c r="D13" s="17"/>
      <c r="J13" s="18"/>
    </row>
    <row r="14" spans="2:15" ht="24.75" customHeight="1" x14ac:dyDescent="0.25">
      <c r="C14" s="19" t="s">
        <v>8</v>
      </c>
      <c r="H14" s="19" t="s">
        <v>9</v>
      </c>
      <c r="J14" s="18"/>
    </row>
    <row r="15" spans="2:15" ht="12.75" customHeight="1" x14ac:dyDescent="0.25">
      <c r="J15" s="18"/>
    </row>
    <row r="16" spans="2:15" ht="28.5" customHeight="1" x14ac:dyDescent="0.25">
      <c r="C16" s="19" t="s">
        <v>10</v>
      </c>
      <c r="H16" s="19" t="s">
        <v>10</v>
      </c>
    </row>
    <row r="17" spans="2:12" ht="25.5" customHeight="1" x14ac:dyDescent="0.25"/>
    <row r="18" spans="2:12" ht="13.5" customHeight="1" x14ac:dyDescent="0.25">
      <c r="B18" s="20"/>
      <c r="C18" s="21"/>
      <c r="D18" s="21"/>
      <c r="E18" s="22"/>
      <c r="F18" s="23"/>
      <c r="G18" s="24"/>
      <c r="H18" s="25"/>
      <c r="I18" s="24"/>
      <c r="J18" s="26" t="s">
        <v>11</v>
      </c>
      <c r="K18" s="27"/>
    </row>
    <row r="19" spans="2:12" ht="15" customHeight="1" x14ac:dyDescent="0.25">
      <c r="B19" s="28" t="s">
        <v>12</v>
      </c>
      <c r="C19" s="29"/>
      <c r="D19" s="30">
        <v>15</v>
      </c>
      <c r="E19" s="31" t="s">
        <v>13</v>
      </c>
      <c r="F19" s="32"/>
      <c r="G19" s="33"/>
      <c r="H19" s="33"/>
      <c r="I19" s="281">
        <f>ROUND(G31,0)</f>
        <v>0</v>
      </c>
      <c r="J19" s="282"/>
      <c r="K19" s="34"/>
    </row>
    <row r="20" spans="2:12" x14ac:dyDescent="0.25">
      <c r="B20" s="28" t="s">
        <v>14</v>
      </c>
      <c r="C20" s="29"/>
      <c r="D20" s="30">
        <f>SazbaDPH1</f>
        <v>15</v>
      </c>
      <c r="E20" s="31" t="s">
        <v>13</v>
      </c>
      <c r="F20" s="35"/>
      <c r="G20" s="36"/>
      <c r="H20" s="36"/>
      <c r="I20" s="283">
        <f>ROUND(I19*D20/100,0)</f>
        <v>0</v>
      </c>
      <c r="J20" s="284"/>
      <c r="K20" s="34"/>
    </row>
    <row r="21" spans="2:12" x14ac:dyDescent="0.25">
      <c r="B21" s="28" t="s">
        <v>12</v>
      </c>
      <c r="C21" s="29"/>
      <c r="D21" s="30">
        <v>21</v>
      </c>
      <c r="E21" s="31" t="s">
        <v>13</v>
      </c>
      <c r="F21" s="35"/>
      <c r="G21" s="36"/>
      <c r="H21" s="36"/>
      <c r="I21" s="283">
        <f>ROUND(H31,0)</f>
        <v>0</v>
      </c>
      <c r="J21" s="284"/>
      <c r="K21" s="34"/>
    </row>
    <row r="22" spans="2:12" ht="13.8" thickBot="1" x14ac:dyDescent="0.3">
      <c r="B22" s="28" t="s">
        <v>14</v>
      </c>
      <c r="C22" s="29"/>
      <c r="D22" s="30">
        <f>SazbaDPH2</f>
        <v>21</v>
      </c>
      <c r="E22" s="31" t="s">
        <v>13</v>
      </c>
      <c r="F22" s="37"/>
      <c r="G22" s="38"/>
      <c r="H22" s="38"/>
      <c r="I22" s="285">
        <f>ROUND(I21*D21/100,0)</f>
        <v>0</v>
      </c>
      <c r="J22" s="286"/>
      <c r="K22" s="34"/>
    </row>
    <row r="23" spans="2:12" ht="16.2" thickBot="1" x14ac:dyDescent="0.3">
      <c r="B23" s="39" t="s">
        <v>15</v>
      </c>
      <c r="C23" s="40"/>
      <c r="D23" s="40"/>
      <c r="E23" s="41"/>
      <c r="F23" s="42"/>
      <c r="G23" s="43"/>
      <c r="H23" s="43"/>
      <c r="I23" s="287">
        <f>SUM(I19:I22)</f>
        <v>0</v>
      </c>
      <c r="J23" s="288"/>
      <c r="K23" s="44"/>
    </row>
    <row r="26" spans="2:12" ht="1.5" customHeight="1" x14ac:dyDescent="0.25"/>
    <row r="27" spans="2:12" ht="15.75" customHeight="1" x14ac:dyDescent="0.3">
      <c r="B27" s="13" t="s">
        <v>16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5">
      <c r="L28" s="46"/>
    </row>
    <row r="29" spans="2:12" ht="24" customHeight="1" x14ac:dyDescent="0.25">
      <c r="B29" s="47" t="s">
        <v>17</v>
      </c>
      <c r="C29" s="48"/>
      <c r="D29" s="48"/>
      <c r="E29" s="49"/>
      <c r="F29" s="50" t="s">
        <v>18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19</v>
      </c>
      <c r="J29" s="50" t="s">
        <v>13</v>
      </c>
    </row>
    <row r="30" spans="2:12" x14ac:dyDescent="0.25">
      <c r="B30" s="52" t="s">
        <v>103</v>
      </c>
      <c r="C30" s="53" t="s">
        <v>104</v>
      </c>
      <c r="D30" s="54"/>
      <c r="E30" s="55"/>
      <c r="F30" s="56">
        <f>G30+H30+I30</f>
        <v>0</v>
      </c>
      <c r="G30" s="57">
        <v>0</v>
      </c>
      <c r="H30" s="58">
        <f>H47</f>
        <v>0</v>
      </c>
      <c r="I30" s="58">
        <f t="shared" ref="I30" si="0">(G30*SazbaDPH1)/100+(H30*SazbaDPH2)/100</f>
        <v>0</v>
      </c>
      <c r="J30" s="59" t="str">
        <f t="shared" ref="J30" si="1">IF(CelkemObjekty=0,"",F30/CelkemObjekty*100)</f>
        <v/>
      </c>
    </row>
    <row r="31" spans="2:12" ht="17.25" customHeight="1" x14ac:dyDescent="0.25">
      <c r="B31" s="65" t="s">
        <v>20</v>
      </c>
      <c r="C31" s="66"/>
      <c r="D31" s="67"/>
      <c r="E31" s="68"/>
      <c r="F31" s="69">
        <f>SUM(F30:F30)</f>
        <v>0</v>
      </c>
      <c r="G31" s="69">
        <f>SUM(G30:G30)</f>
        <v>0</v>
      </c>
      <c r="H31" s="69">
        <f>SUM(H30:H30)</f>
        <v>0</v>
      </c>
      <c r="I31" s="69">
        <f>SUM(I30:I30)</f>
        <v>0</v>
      </c>
      <c r="J31" s="70" t="str">
        <f t="shared" ref="J31" si="2">IF(CelkemObjekty=0,"",F31/CelkemObjekty*100)</f>
        <v/>
      </c>
    </row>
    <row r="32" spans="2:12" x14ac:dyDescent="0.25"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2:11" ht="9.75" customHeight="1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2:11" ht="7.5" customHeight="1" x14ac:dyDescent="0.25"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2:11" ht="17.399999999999999" x14ac:dyDescent="0.3">
      <c r="B35" s="13" t="s">
        <v>21</v>
      </c>
      <c r="C35" s="45"/>
      <c r="D35" s="45"/>
      <c r="E35" s="45"/>
      <c r="F35" s="45"/>
      <c r="G35" s="45"/>
      <c r="H35" s="45"/>
      <c r="I35" s="45"/>
      <c r="J35" s="45"/>
      <c r="K35" s="71"/>
    </row>
    <row r="36" spans="2:11" x14ac:dyDescent="0.25">
      <c r="K36" s="71"/>
    </row>
    <row r="37" spans="2:11" ht="26.4" x14ac:dyDescent="0.25">
      <c r="B37" s="72" t="s">
        <v>22</v>
      </c>
      <c r="C37" s="73" t="s">
        <v>23</v>
      </c>
      <c r="D37" s="48"/>
      <c r="E37" s="49"/>
      <c r="F37" s="50" t="s">
        <v>18</v>
      </c>
      <c r="G37" s="51" t="str">
        <f>CONCATENATE("Základ DPH ",SazbaDPH1," %")</f>
        <v>Základ DPH 15 %</v>
      </c>
      <c r="H37" s="50" t="str">
        <f>CONCATENATE("Základ DPH ",SazbaDPH2," %")</f>
        <v>Základ DPH 21 %</v>
      </c>
      <c r="I37" s="51" t="s">
        <v>19</v>
      </c>
      <c r="J37" s="50" t="s">
        <v>13</v>
      </c>
    </row>
    <row r="38" spans="2:11" x14ac:dyDescent="0.25">
      <c r="B38" s="74" t="s">
        <v>103</v>
      </c>
      <c r="C38" s="75" t="s">
        <v>275</v>
      </c>
      <c r="D38" s="54"/>
      <c r="E38" s="55"/>
      <c r="F38" s="56">
        <f>G38+H38+I38</f>
        <v>0</v>
      </c>
      <c r="G38" s="57">
        <v>0</v>
      </c>
      <c r="H38" s="58">
        <f>'01 01 KL'!C23</f>
        <v>0</v>
      </c>
      <c r="I38" s="63">
        <f t="shared" ref="I38:I46" si="3">(G38*SazbaDPH1)/100+(H38*SazbaDPH2)/100</f>
        <v>0</v>
      </c>
      <c r="J38" s="59" t="str">
        <f t="shared" ref="J38:J46" si="4">IF(CelkemObjekty=0,"",F38/CelkemObjekty*100)</f>
        <v/>
      </c>
    </row>
    <row r="39" spans="2:11" x14ac:dyDescent="0.25">
      <c r="B39" s="76" t="s">
        <v>103</v>
      </c>
      <c r="C39" s="77" t="s">
        <v>311</v>
      </c>
      <c r="D39" s="60"/>
      <c r="E39" s="61"/>
      <c r="F39" s="62">
        <f t="shared" ref="F39:F46" si="5">G39+H39+I39</f>
        <v>0</v>
      </c>
      <c r="G39" s="63">
        <v>0</v>
      </c>
      <c r="H39" s="64">
        <f>'01 02 KL'!C23</f>
        <v>0</v>
      </c>
      <c r="I39" s="63">
        <f t="shared" si="3"/>
        <v>0</v>
      </c>
      <c r="J39" s="59" t="str">
        <f t="shared" si="4"/>
        <v/>
      </c>
    </row>
    <row r="40" spans="2:11" x14ac:dyDescent="0.25">
      <c r="B40" s="76" t="s">
        <v>103</v>
      </c>
      <c r="C40" s="77" t="s">
        <v>360</v>
      </c>
      <c r="D40" s="60"/>
      <c r="E40" s="61"/>
      <c r="F40" s="62">
        <f t="shared" si="5"/>
        <v>0</v>
      </c>
      <c r="G40" s="63">
        <v>0</v>
      </c>
      <c r="H40" s="64">
        <f>'01 03 KL'!C23</f>
        <v>0</v>
      </c>
      <c r="I40" s="63">
        <f t="shared" si="3"/>
        <v>0</v>
      </c>
      <c r="J40" s="59" t="str">
        <f t="shared" si="4"/>
        <v/>
      </c>
    </row>
    <row r="41" spans="2:11" x14ac:dyDescent="0.25">
      <c r="B41" s="76" t="s">
        <v>103</v>
      </c>
      <c r="C41" s="77" t="s">
        <v>402</v>
      </c>
      <c r="D41" s="60"/>
      <c r="E41" s="61"/>
      <c r="F41" s="62">
        <f t="shared" si="5"/>
        <v>0</v>
      </c>
      <c r="G41" s="63">
        <v>0</v>
      </c>
      <c r="H41" s="64">
        <f>'01 04 KL'!C23</f>
        <v>0</v>
      </c>
      <c r="I41" s="63">
        <f t="shared" si="3"/>
        <v>0</v>
      </c>
      <c r="J41" s="59" t="str">
        <f t="shared" si="4"/>
        <v/>
      </c>
    </row>
    <row r="42" spans="2:11" x14ac:dyDescent="0.25">
      <c r="B42" s="76" t="s">
        <v>103</v>
      </c>
      <c r="C42" s="77" t="s">
        <v>416</v>
      </c>
      <c r="D42" s="60"/>
      <c r="E42" s="61"/>
      <c r="F42" s="62">
        <f t="shared" si="5"/>
        <v>0</v>
      </c>
      <c r="G42" s="63">
        <v>0</v>
      </c>
      <c r="H42" s="64">
        <f>'01 05 KL'!C23</f>
        <v>0</v>
      </c>
      <c r="I42" s="63">
        <f t="shared" si="3"/>
        <v>0</v>
      </c>
      <c r="J42" s="59" t="str">
        <f t="shared" si="4"/>
        <v/>
      </c>
    </row>
    <row r="43" spans="2:11" x14ac:dyDescent="0.25">
      <c r="B43" s="76" t="s">
        <v>103</v>
      </c>
      <c r="C43" s="77" t="s">
        <v>442</v>
      </c>
      <c r="D43" s="60"/>
      <c r="E43" s="61"/>
      <c r="F43" s="62">
        <f t="shared" si="5"/>
        <v>0</v>
      </c>
      <c r="G43" s="63">
        <v>0</v>
      </c>
      <c r="H43" s="64">
        <f>'01 06 KL'!C23</f>
        <v>0</v>
      </c>
      <c r="I43" s="63">
        <f>(G43*SazbaDPH1)/100+(H43*SazbaDPH2)/100</f>
        <v>0</v>
      </c>
      <c r="J43" s="59" t="str">
        <f t="shared" si="4"/>
        <v/>
      </c>
    </row>
    <row r="44" spans="2:11" x14ac:dyDescent="0.25">
      <c r="B44" s="76" t="s">
        <v>103</v>
      </c>
      <c r="C44" s="77" t="s">
        <v>504</v>
      </c>
      <c r="D44" s="60"/>
      <c r="E44" s="61"/>
      <c r="F44" s="62">
        <f t="shared" si="5"/>
        <v>0</v>
      </c>
      <c r="G44" s="63">
        <v>0</v>
      </c>
      <c r="H44" s="64">
        <f>'01 07 KL'!C23</f>
        <v>0</v>
      </c>
      <c r="I44" s="63">
        <f t="shared" si="3"/>
        <v>0</v>
      </c>
      <c r="J44" s="59" t="str">
        <f t="shared" si="4"/>
        <v/>
      </c>
    </row>
    <row r="45" spans="2:11" x14ac:dyDescent="0.25">
      <c r="B45" s="76" t="s">
        <v>103</v>
      </c>
      <c r="C45" s="77" t="s">
        <v>535</v>
      </c>
      <c r="D45" s="60"/>
      <c r="E45" s="61"/>
      <c r="F45" s="62">
        <f t="shared" si="5"/>
        <v>0</v>
      </c>
      <c r="G45" s="63">
        <v>0</v>
      </c>
      <c r="H45" s="64">
        <f>'01 08 KL'!C23</f>
        <v>0</v>
      </c>
      <c r="I45" s="63">
        <f t="shared" si="3"/>
        <v>0</v>
      </c>
      <c r="J45" s="59" t="str">
        <f t="shared" si="4"/>
        <v/>
      </c>
    </row>
    <row r="46" spans="2:11" x14ac:dyDescent="0.25">
      <c r="B46" s="76" t="s">
        <v>103</v>
      </c>
      <c r="C46" s="77" t="s">
        <v>615</v>
      </c>
      <c r="D46" s="60"/>
      <c r="E46" s="61"/>
      <c r="F46" s="62">
        <f t="shared" si="5"/>
        <v>0</v>
      </c>
      <c r="G46" s="63">
        <v>0</v>
      </c>
      <c r="H46" s="64">
        <f>'01 09 KL'!C23</f>
        <v>0</v>
      </c>
      <c r="I46" s="63">
        <f t="shared" si="3"/>
        <v>0</v>
      </c>
      <c r="J46" s="59" t="str">
        <f t="shared" si="4"/>
        <v/>
      </c>
    </row>
    <row r="47" spans="2:11" x14ac:dyDescent="0.25">
      <c r="B47" s="65" t="s">
        <v>20</v>
      </c>
      <c r="C47" s="66"/>
      <c r="D47" s="67"/>
      <c r="E47" s="68"/>
      <c r="F47" s="69">
        <f>SUM(F38:F46)</f>
        <v>0</v>
      </c>
      <c r="G47" s="78">
        <f>SUM(G38:G46)</f>
        <v>0</v>
      </c>
      <c r="H47" s="69">
        <f>SUM(H38:H46)</f>
        <v>0</v>
      </c>
      <c r="I47" s="78">
        <f>SUM(I38:I46)</f>
        <v>0</v>
      </c>
      <c r="J47" s="70" t="str">
        <f t="shared" ref="J47" si="6">IF(CelkemObjekty=0,"",F47/CelkemObjekty*100)</f>
        <v/>
      </c>
    </row>
    <row r="48" spans="2:11" ht="9" customHeight="1" x14ac:dyDescent="0.25"/>
    <row r="49" ht="15.75" customHeight="1" x14ac:dyDescent="0.25"/>
    <row r="50" ht="3" customHeight="1" x14ac:dyDescent="0.25"/>
    <row r="51" ht="6.75" customHeight="1" x14ac:dyDescent="0.25"/>
  </sheetData>
  <sortState xmlns:xlrd2="http://schemas.microsoft.com/office/spreadsheetml/2017/richdata2" ref="B831:K849">
    <sortCondition ref="B831"/>
  </sortState>
  <mergeCells count="5">
    <mergeCell ref="I19:J19"/>
    <mergeCell ref="I20:J20"/>
    <mergeCell ref="I21:J21"/>
    <mergeCell ref="I22:J22"/>
    <mergeCell ref="I23:J23"/>
  </mergeCells>
  <printOptions horizontalCentered="1"/>
  <pageMargins left="0.59055118110236227" right="0.39370078740157483" top="0.59055118110236227" bottom="0.98425196850393704" header="0.19685039370078741" footer="0.51181102362204722"/>
  <pageSetup paperSize="9" scale="93" fitToHeight="0" orientation="portrait" horizontalDpi="300" verticalDpi="300" r:id="rId1"/>
  <headerFooter alignWithMargins="0">
    <oddFooter>&amp;R&amp;"Arial,Obyčejné"Strana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4">
    <pageSetUpPr fitToPage="1"/>
  </sheetPr>
  <dimension ref="A1:BZ156"/>
  <sheetViews>
    <sheetView showGridLines="0" showZeros="0" zoomScaleNormal="100" zoomScaleSheetLayoutView="100" workbookViewId="0">
      <selection activeCell="F8" sqref="F8:F82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8.33203125" style="217" bestFit="1" customWidth="1"/>
    <col min="7" max="7" width="10.33203125" style="217" bestFit="1" customWidth="1"/>
    <col min="8" max="8" width="9.88671875" style="217" bestFit="1" customWidth="1"/>
    <col min="9" max="9" width="8.44140625" style="217" bestFit="1" customWidth="1"/>
    <col min="10" max="10" width="11" style="217" hidden="1" customWidth="1"/>
    <col min="11" max="11" width="10.44140625" style="217" hidden="1" customWidth="1"/>
    <col min="12" max="12" width="11.3320312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03 Rek'!H1</f>
        <v>3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03 Rek'!G2</f>
        <v>Základy zásobníků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313</v>
      </c>
      <c r="C8" s="245" t="s">
        <v>314</v>
      </c>
      <c r="D8" s="246" t="s">
        <v>110</v>
      </c>
      <c r="E8" s="247">
        <v>43.022799999999997</v>
      </c>
      <c r="F8" s="247"/>
      <c r="G8" s="248">
        <f>E8*F8</f>
        <v>0</v>
      </c>
      <c r="H8" s="249">
        <v>0</v>
      </c>
      <c r="I8" s="250">
        <f>E8*H8</f>
        <v>0</v>
      </c>
      <c r="J8" s="249">
        <v>0</v>
      </c>
      <c r="K8" s="250">
        <f>E8*J8</f>
        <v>0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51"/>
      <c r="B9" s="253"/>
      <c r="C9" s="316" t="s">
        <v>315</v>
      </c>
      <c r="D9" s="310"/>
      <c r="E9" s="254">
        <v>0</v>
      </c>
      <c r="F9" s="255"/>
      <c r="G9" s="256"/>
      <c r="H9" s="257"/>
      <c r="I9" s="252"/>
      <c r="J9" s="258"/>
      <c r="K9" s="252"/>
      <c r="M9" s="242"/>
    </row>
    <row r="10" spans="1:78" x14ac:dyDescent="0.25">
      <c r="A10" s="251"/>
      <c r="B10" s="253"/>
      <c r="C10" s="309" t="s">
        <v>112</v>
      </c>
      <c r="D10" s="310"/>
      <c r="E10" s="279">
        <v>0</v>
      </c>
      <c r="F10" s="255"/>
      <c r="G10" s="256"/>
      <c r="H10" s="257"/>
      <c r="I10" s="252"/>
      <c r="J10" s="258"/>
      <c r="K10" s="252"/>
      <c r="M10" s="242"/>
    </row>
    <row r="11" spans="1:78" x14ac:dyDescent="0.25">
      <c r="A11" s="251"/>
      <c r="B11" s="253"/>
      <c r="C11" s="309" t="s">
        <v>316</v>
      </c>
      <c r="D11" s="310"/>
      <c r="E11" s="279">
        <v>130.12299999999999</v>
      </c>
      <c r="F11" s="255"/>
      <c r="G11" s="256"/>
      <c r="H11" s="257"/>
      <c r="I11" s="252"/>
      <c r="J11" s="258"/>
      <c r="K11" s="252"/>
      <c r="M11" s="242"/>
    </row>
    <row r="12" spans="1:78" x14ac:dyDescent="0.25">
      <c r="A12" s="251"/>
      <c r="B12" s="253"/>
      <c r="C12" s="309" t="s">
        <v>317</v>
      </c>
      <c r="D12" s="310"/>
      <c r="E12" s="279">
        <v>-47.774999999999999</v>
      </c>
      <c r="F12" s="255"/>
      <c r="G12" s="256"/>
      <c r="H12" s="257"/>
      <c r="I12" s="252"/>
      <c r="J12" s="258"/>
      <c r="K12" s="252"/>
      <c r="M12" s="242"/>
    </row>
    <row r="13" spans="1:78" x14ac:dyDescent="0.25">
      <c r="A13" s="251"/>
      <c r="B13" s="253"/>
      <c r="C13" s="309" t="s">
        <v>318</v>
      </c>
      <c r="D13" s="310"/>
      <c r="E13" s="279">
        <v>3.6974999999999998</v>
      </c>
      <c r="F13" s="255"/>
      <c r="G13" s="256"/>
      <c r="H13" s="257"/>
      <c r="I13" s="252"/>
      <c r="J13" s="258"/>
      <c r="K13" s="252"/>
      <c r="M13" s="242"/>
    </row>
    <row r="14" spans="1:78" x14ac:dyDescent="0.25">
      <c r="A14" s="251"/>
      <c r="B14" s="253"/>
      <c r="C14" s="309" t="s">
        <v>115</v>
      </c>
      <c r="D14" s="310"/>
      <c r="E14" s="279">
        <v>86.04549999999999</v>
      </c>
      <c r="F14" s="255"/>
      <c r="G14" s="256"/>
      <c r="H14" s="257"/>
      <c r="I14" s="252"/>
      <c r="J14" s="258"/>
      <c r="K14" s="252"/>
      <c r="M14" s="242"/>
    </row>
    <row r="15" spans="1:78" x14ac:dyDescent="0.25">
      <c r="A15" s="251"/>
      <c r="B15" s="253"/>
      <c r="C15" s="316" t="s">
        <v>319</v>
      </c>
      <c r="D15" s="310"/>
      <c r="E15" s="254">
        <v>43.022799999999997</v>
      </c>
      <c r="F15" s="255"/>
      <c r="G15" s="256"/>
      <c r="H15" s="257"/>
      <c r="I15" s="252"/>
      <c r="J15" s="258"/>
      <c r="K15" s="252"/>
      <c r="M15" s="242"/>
    </row>
    <row r="16" spans="1:78" x14ac:dyDescent="0.25">
      <c r="A16" s="243">
        <v>2</v>
      </c>
      <c r="B16" s="244" t="s">
        <v>320</v>
      </c>
      <c r="C16" s="245" t="s">
        <v>321</v>
      </c>
      <c r="D16" s="246" t="s">
        <v>110</v>
      </c>
      <c r="E16" s="247">
        <v>43.022799999999997</v>
      </c>
      <c r="F16" s="247"/>
      <c r="G16" s="248">
        <f>E16*F16</f>
        <v>0</v>
      </c>
      <c r="H16" s="249">
        <v>0</v>
      </c>
      <c r="I16" s="250">
        <f>E16*H16</f>
        <v>0</v>
      </c>
      <c r="J16" s="249">
        <v>0</v>
      </c>
      <c r="K16" s="250">
        <f>E16*J16</f>
        <v>0</v>
      </c>
      <c r="M16" s="242">
        <v>2</v>
      </c>
      <c r="Y16" s="217">
        <v>1</v>
      </c>
      <c r="Z16" s="217">
        <v>1</v>
      </c>
      <c r="AA16" s="217">
        <v>1</v>
      </c>
      <c r="AX16" s="217">
        <v>1</v>
      </c>
      <c r="AY16" s="217">
        <f>IF(AX16=1,G16,0)</f>
        <v>0</v>
      </c>
      <c r="AZ16" s="217">
        <f>IF(AX16=2,G16,0)</f>
        <v>0</v>
      </c>
      <c r="BA16" s="217">
        <f>IF(AX16=3,G16,0)</f>
        <v>0</v>
      </c>
      <c r="BB16" s="217">
        <f>IF(AX16=4,G16,0)</f>
        <v>0</v>
      </c>
      <c r="BC16" s="217">
        <f>IF(AX16=5,G16,0)</f>
        <v>0</v>
      </c>
      <c r="BY16" s="242">
        <v>1</v>
      </c>
      <c r="BZ16" s="242">
        <v>1</v>
      </c>
    </row>
    <row r="17" spans="1:78" x14ac:dyDescent="0.25">
      <c r="A17" s="243">
        <v>3</v>
      </c>
      <c r="B17" s="244" t="s">
        <v>322</v>
      </c>
      <c r="C17" s="245" t="s">
        <v>323</v>
      </c>
      <c r="D17" s="246" t="s">
        <v>110</v>
      </c>
      <c r="E17" s="247">
        <v>43.022799999999997</v>
      </c>
      <c r="F17" s="247"/>
      <c r="G17" s="248">
        <f>E17*F17</f>
        <v>0</v>
      </c>
      <c r="H17" s="249">
        <v>0</v>
      </c>
      <c r="I17" s="250">
        <f>E17*H17</f>
        <v>0</v>
      </c>
      <c r="J17" s="249">
        <v>0</v>
      </c>
      <c r="K17" s="250">
        <f>E17*J17</f>
        <v>0</v>
      </c>
      <c r="M17" s="242">
        <v>2</v>
      </c>
      <c r="Y17" s="217">
        <v>1</v>
      </c>
      <c r="Z17" s="217">
        <v>1</v>
      </c>
      <c r="AA17" s="217">
        <v>1</v>
      </c>
      <c r="AX17" s="217">
        <v>1</v>
      </c>
      <c r="AY17" s="217">
        <f>IF(AX17=1,G17,0)</f>
        <v>0</v>
      </c>
      <c r="AZ17" s="217">
        <f>IF(AX17=2,G17,0)</f>
        <v>0</v>
      </c>
      <c r="BA17" s="217">
        <f>IF(AX17=3,G17,0)</f>
        <v>0</v>
      </c>
      <c r="BB17" s="217">
        <f>IF(AX17=4,G17,0)</f>
        <v>0</v>
      </c>
      <c r="BC17" s="217">
        <f>IF(AX17=5,G17,0)</f>
        <v>0</v>
      </c>
      <c r="BY17" s="242">
        <v>1</v>
      </c>
      <c r="BZ17" s="242">
        <v>1</v>
      </c>
    </row>
    <row r="18" spans="1:78" x14ac:dyDescent="0.25">
      <c r="A18" s="251"/>
      <c r="B18" s="253"/>
      <c r="C18" s="316" t="s">
        <v>315</v>
      </c>
      <c r="D18" s="310"/>
      <c r="E18" s="254">
        <v>0</v>
      </c>
      <c r="F18" s="255"/>
      <c r="G18" s="256"/>
      <c r="H18" s="257"/>
      <c r="I18" s="252"/>
      <c r="J18" s="258"/>
      <c r="K18" s="252"/>
      <c r="M18" s="242"/>
    </row>
    <row r="19" spans="1:78" x14ac:dyDescent="0.25">
      <c r="A19" s="251"/>
      <c r="B19" s="253"/>
      <c r="C19" s="309" t="s">
        <v>112</v>
      </c>
      <c r="D19" s="310"/>
      <c r="E19" s="279">
        <v>0</v>
      </c>
      <c r="F19" s="255"/>
      <c r="G19" s="256"/>
      <c r="H19" s="257"/>
      <c r="I19" s="252"/>
      <c r="J19" s="258"/>
      <c r="K19" s="252"/>
      <c r="M19" s="242"/>
    </row>
    <row r="20" spans="1:78" x14ac:dyDescent="0.25">
      <c r="A20" s="251"/>
      <c r="B20" s="253"/>
      <c r="C20" s="309" t="s">
        <v>316</v>
      </c>
      <c r="D20" s="310"/>
      <c r="E20" s="279">
        <v>130.12299999999999</v>
      </c>
      <c r="F20" s="255"/>
      <c r="G20" s="256"/>
      <c r="H20" s="257"/>
      <c r="I20" s="252"/>
      <c r="J20" s="258"/>
      <c r="K20" s="252"/>
      <c r="M20" s="242"/>
    </row>
    <row r="21" spans="1:78" x14ac:dyDescent="0.25">
      <c r="A21" s="251"/>
      <c r="B21" s="253"/>
      <c r="C21" s="309" t="s">
        <v>317</v>
      </c>
      <c r="D21" s="310"/>
      <c r="E21" s="279">
        <v>-47.774999999999999</v>
      </c>
      <c r="F21" s="255"/>
      <c r="G21" s="256"/>
      <c r="H21" s="257"/>
      <c r="I21" s="252"/>
      <c r="J21" s="258"/>
      <c r="K21" s="252"/>
      <c r="M21" s="242"/>
    </row>
    <row r="22" spans="1:78" x14ac:dyDescent="0.25">
      <c r="A22" s="251"/>
      <c r="B22" s="253"/>
      <c r="C22" s="309" t="s">
        <v>318</v>
      </c>
      <c r="D22" s="310"/>
      <c r="E22" s="279">
        <v>3.6974999999999998</v>
      </c>
      <c r="F22" s="255"/>
      <c r="G22" s="256"/>
      <c r="H22" s="257"/>
      <c r="I22" s="252"/>
      <c r="J22" s="258"/>
      <c r="K22" s="252"/>
      <c r="M22" s="242"/>
    </row>
    <row r="23" spans="1:78" x14ac:dyDescent="0.25">
      <c r="A23" s="251"/>
      <c r="B23" s="253"/>
      <c r="C23" s="309" t="s">
        <v>115</v>
      </c>
      <c r="D23" s="310"/>
      <c r="E23" s="279">
        <v>86.04549999999999</v>
      </c>
      <c r="F23" s="255"/>
      <c r="G23" s="256"/>
      <c r="H23" s="257"/>
      <c r="I23" s="252"/>
      <c r="J23" s="258"/>
      <c r="K23" s="252"/>
      <c r="M23" s="242"/>
    </row>
    <row r="24" spans="1:78" x14ac:dyDescent="0.25">
      <c r="A24" s="251"/>
      <c r="B24" s="253"/>
      <c r="C24" s="316" t="s">
        <v>324</v>
      </c>
      <c r="D24" s="310"/>
      <c r="E24" s="254">
        <v>43.022799999999997</v>
      </c>
      <c r="F24" s="255"/>
      <c r="G24" s="256"/>
      <c r="H24" s="257"/>
      <c r="I24" s="252"/>
      <c r="J24" s="258"/>
      <c r="K24" s="252"/>
      <c r="M24" s="242"/>
    </row>
    <row r="25" spans="1:78" x14ac:dyDescent="0.25">
      <c r="A25" s="243">
        <v>4</v>
      </c>
      <c r="B25" s="244" t="s">
        <v>325</v>
      </c>
      <c r="C25" s="245" t="s">
        <v>326</v>
      </c>
      <c r="D25" s="246" t="s">
        <v>110</v>
      </c>
      <c r="E25" s="247">
        <v>43.022799999999997</v>
      </c>
      <c r="F25" s="247"/>
      <c r="G25" s="248">
        <f>E25*F25</f>
        <v>0</v>
      </c>
      <c r="H25" s="249">
        <v>0</v>
      </c>
      <c r="I25" s="250">
        <f>E25*H25</f>
        <v>0</v>
      </c>
      <c r="J25" s="249">
        <v>0</v>
      </c>
      <c r="K25" s="250">
        <f>E25*J25</f>
        <v>0</v>
      </c>
      <c r="M25" s="242">
        <v>2</v>
      </c>
      <c r="Y25" s="217">
        <v>1</v>
      </c>
      <c r="Z25" s="217">
        <v>1</v>
      </c>
      <c r="AA25" s="217">
        <v>1</v>
      </c>
      <c r="AX25" s="217">
        <v>1</v>
      </c>
      <c r="AY25" s="217">
        <f>IF(AX25=1,G25,0)</f>
        <v>0</v>
      </c>
      <c r="AZ25" s="217">
        <f>IF(AX25=2,G25,0)</f>
        <v>0</v>
      </c>
      <c r="BA25" s="217">
        <f>IF(AX25=3,G25,0)</f>
        <v>0</v>
      </c>
      <c r="BB25" s="217">
        <f>IF(AX25=4,G25,0)</f>
        <v>0</v>
      </c>
      <c r="BC25" s="217">
        <f>IF(AX25=5,G25,0)</f>
        <v>0</v>
      </c>
      <c r="BY25" s="242">
        <v>1</v>
      </c>
      <c r="BZ25" s="242">
        <v>1</v>
      </c>
    </row>
    <row r="26" spans="1:78" x14ac:dyDescent="0.25">
      <c r="A26" s="243">
        <v>5</v>
      </c>
      <c r="B26" s="244" t="s">
        <v>327</v>
      </c>
      <c r="C26" s="245" t="s">
        <v>328</v>
      </c>
      <c r="D26" s="246" t="s">
        <v>110</v>
      </c>
      <c r="E26" s="247">
        <v>86.045500000000004</v>
      </c>
      <c r="F26" s="247"/>
      <c r="G26" s="248">
        <f>E26*F26</f>
        <v>0</v>
      </c>
      <c r="H26" s="249">
        <v>0</v>
      </c>
      <c r="I26" s="250">
        <f>E26*H26</f>
        <v>0</v>
      </c>
      <c r="J26" s="249">
        <v>0</v>
      </c>
      <c r="K26" s="250">
        <f>E26*J26</f>
        <v>0</v>
      </c>
      <c r="M26" s="242">
        <v>2</v>
      </c>
      <c r="Y26" s="217">
        <v>1</v>
      </c>
      <c r="Z26" s="217">
        <v>1</v>
      </c>
      <c r="AA26" s="217">
        <v>1</v>
      </c>
      <c r="AX26" s="217">
        <v>1</v>
      </c>
      <c r="AY26" s="217">
        <f>IF(AX26=1,G26,0)</f>
        <v>0</v>
      </c>
      <c r="AZ26" s="217">
        <f>IF(AX26=2,G26,0)</f>
        <v>0</v>
      </c>
      <c r="BA26" s="217">
        <f>IF(AX26=3,G26,0)</f>
        <v>0</v>
      </c>
      <c r="BB26" s="217">
        <f>IF(AX26=4,G26,0)</f>
        <v>0</v>
      </c>
      <c r="BC26" s="217">
        <f>IF(AX26=5,G26,0)</f>
        <v>0</v>
      </c>
      <c r="BY26" s="242">
        <v>1</v>
      </c>
      <c r="BZ26" s="242">
        <v>1</v>
      </c>
    </row>
    <row r="27" spans="1:78" x14ac:dyDescent="0.25">
      <c r="A27" s="251"/>
      <c r="B27" s="253"/>
      <c r="C27" s="316" t="s">
        <v>329</v>
      </c>
      <c r="D27" s="310"/>
      <c r="E27" s="254">
        <v>86.045500000000004</v>
      </c>
      <c r="F27" s="255"/>
      <c r="G27" s="256"/>
      <c r="H27" s="257"/>
      <c r="I27" s="252"/>
      <c r="J27" s="258"/>
      <c r="K27" s="252"/>
      <c r="M27" s="242"/>
    </row>
    <row r="28" spans="1:78" x14ac:dyDescent="0.25">
      <c r="A28" s="243">
        <v>6</v>
      </c>
      <c r="B28" s="244" t="s">
        <v>127</v>
      </c>
      <c r="C28" s="245" t="s">
        <v>128</v>
      </c>
      <c r="D28" s="246" t="s">
        <v>110</v>
      </c>
      <c r="E28" s="247">
        <v>86.045500000000004</v>
      </c>
      <c r="F28" s="247"/>
      <c r="G28" s="248">
        <f>E28*F28</f>
        <v>0</v>
      </c>
      <c r="H28" s="249">
        <v>0</v>
      </c>
      <c r="I28" s="250">
        <f>E28*H28</f>
        <v>0</v>
      </c>
      <c r="J28" s="249">
        <v>0</v>
      </c>
      <c r="K28" s="250">
        <f>E28*J28</f>
        <v>0</v>
      </c>
      <c r="M28" s="242">
        <v>2</v>
      </c>
      <c r="Y28" s="217">
        <v>1</v>
      </c>
      <c r="Z28" s="217">
        <v>1</v>
      </c>
      <c r="AA28" s="217">
        <v>1</v>
      </c>
      <c r="AX28" s="217">
        <v>1</v>
      </c>
      <c r="AY28" s="217">
        <f>IF(AX28=1,G28,0)</f>
        <v>0</v>
      </c>
      <c r="AZ28" s="217">
        <f>IF(AX28=2,G28,0)</f>
        <v>0</v>
      </c>
      <c r="BA28" s="217">
        <f>IF(AX28=3,G28,0)</f>
        <v>0</v>
      </c>
      <c r="BB28" s="217">
        <f>IF(AX28=4,G28,0)</f>
        <v>0</v>
      </c>
      <c r="BC28" s="217">
        <f>IF(AX28=5,G28,0)</f>
        <v>0</v>
      </c>
      <c r="BY28" s="242">
        <v>1</v>
      </c>
      <c r="BZ28" s="242">
        <v>1</v>
      </c>
    </row>
    <row r="29" spans="1:78" x14ac:dyDescent="0.25">
      <c r="A29" s="243">
        <v>7</v>
      </c>
      <c r="B29" s="244" t="s">
        <v>133</v>
      </c>
      <c r="C29" s="245" t="s">
        <v>134</v>
      </c>
      <c r="D29" s="246" t="s">
        <v>110</v>
      </c>
      <c r="E29" s="247">
        <v>86.045500000000004</v>
      </c>
      <c r="F29" s="247"/>
      <c r="G29" s="248">
        <f>E29*F29</f>
        <v>0</v>
      </c>
      <c r="H29" s="249">
        <v>0</v>
      </c>
      <c r="I29" s="250">
        <f>E29*H29</f>
        <v>0</v>
      </c>
      <c r="J29" s="249">
        <v>0</v>
      </c>
      <c r="K29" s="250">
        <f>E29*J29</f>
        <v>0</v>
      </c>
      <c r="M29" s="242">
        <v>2</v>
      </c>
      <c r="Y29" s="217">
        <v>1</v>
      </c>
      <c r="Z29" s="217">
        <v>1</v>
      </c>
      <c r="AA29" s="217">
        <v>1</v>
      </c>
      <c r="AX29" s="217">
        <v>1</v>
      </c>
      <c r="AY29" s="217">
        <f>IF(AX29=1,G29,0)</f>
        <v>0</v>
      </c>
      <c r="AZ29" s="217">
        <f>IF(AX29=2,G29,0)</f>
        <v>0</v>
      </c>
      <c r="BA29" s="217">
        <f>IF(AX29=3,G29,0)</f>
        <v>0</v>
      </c>
      <c r="BB29" s="217">
        <f>IF(AX29=4,G29,0)</f>
        <v>0</v>
      </c>
      <c r="BC29" s="217">
        <f>IF(AX29=5,G29,0)</f>
        <v>0</v>
      </c>
      <c r="BY29" s="242">
        <v>1</v>
      </c>
      <c r="BZ29" s="242">
        <v>1</v>
      </c>
    </row>
    <row r="30" spans="1:78" x14ac:dyDescent="0.25">
      <c r="A30" s="243">
        <v>8</v>
      </c>
      <c r="B30" s="244" t="s">
        <v>143</v>
      </c>
      <c r="C30" s="245" t="s">
        <v>144</v>
      </c>
      <c r="D30" s="246" t="s">
        <v>145</v>
      </c>
      <c r="E30" s="247">
        <v>105.27</v>
      </c>
      <c r="F30" s="247"/>
      <c r="G30" s="248">
        <f>E30*F30</f>
        <v>0</v>
      </c>
      <c r="H30" s="249">
        <v>0</v>
      </c>
      <c r="I30" s="250">
        <f>E30*H30</f>
        <v>0</v>
      </c>
      <c r="J30" s="249">
        <v>0</v>
      </c>
      <c r="K30" s="250">
        <f>E30*J30</f>
        <v>0</v>
      </c>
      <c r="M30" s="242">
        <v>2</v>
      </c>
      <c r="Y30" s="217">
        <v>1</v>
      </c>
      <c r="Z30" s="217">
        <v>1</v>
      </c>
      <c r="AA30" s="217">
        <v>1</v>
      </c>
      <c r="AX30" s="217">
        <v>1</v>
      </c>
      <c r="AY30" s="217">
        <f>IF(AX30=1,G30,0)</f>
        <v>0</v>
      </c>
      <c r="AZ30" s="217">
        <f>IF(AX30=2,G30,0)</f>
        <v>0</v>
      </c>
      <c r="BA30" s="217">
        <f>IF(AX30=3,G30,0)</f>
        <v>0</v>
      </c>
      <c r="BB30" s="217">
        <f>IF(AX30=4,G30,0)</f>
        <v>0</v>
      </c>
      <c r="BC30" s="217">
        <f>IF(AX30=5,G30,0)</f>
        <v>0</v>
      </c>
      <c r="BY30" s="242">
        <v>1</v>
      </c>
      <c r="BZ30" s="242">
        <v>1</v>
      </c>
    </row>
    <row r="31" spans="1:78" x14ac:dyDescent="0.25">
      <c r="A31" s="251"/>
      <c r="B31" s="253"/>
      <c r="C31" s="316" t="s">
        <v>330</v>
      </c>
      <c r="D31" s="310"/>
      <c r="E31" s="254">
        <v>92.944999999999993</v>
      </c>
      <c r="F31" s="255"/>
      <c r="G31" s="256"/>
      <c r="H31" s="257"/>
      <c r="I31" s="252"/>
      <c r="J31" s="258"/>
      <c r="K31" s="252"/>
      <c r="M31" s="242"/>
    </row>
    <row r="32" spans="1:78" x14ac:dyDescent="0.25">
      <c r="A32" s="251"/>
      <c r="B32" s="253"/>
      <c r="C32" s="316" t="s">
        <v>331</v>
      </c>
      <c r="D32" s="310"/>
      <c r="E32" s="254">
        <v>12.324999999999999</v>
      </c>
      <c r="F32" s="255"/>
      <c r="G32" s="256"/>
      <c r="H32" s="257"/>
      <c r="I32" s="252"/>
      <c r="J32" s="258"/>
      <c r="K32" s="252"/>
      <c r="M32" s="242"/>
    </row>
    <row r="33" spans="1:78" x14ac:dyDescent="0.25">
      <c r="A33" s="259"/>
      <c r="B33" s="260" t="s">
        <v>99</v>
      </c>
      <c r="C33" s="261" t="s">
        <v>107</v>
      </c>
      <c r="D33" s="262"/>
      <c r="E33" s="263"/>
      <c r="F33" s="264"/>
      <c r="G33" s="265">
        <f>SUM(G7:G32)</f>
        <v>0</v>
      </c>
      <c r="H33" s="266"/>
      <c r="I33" s="267">
        <f>SUM(I7:I32)</f>
        <v>0</v>
      </c>
      <c r="J33" s="266"/>
      <c r="K33" s="267">
        <f>SUM(K7:K32)</f>
        <v>0</v>
      </c>
      <c r="M33" s="242">
        <v>4</v>
      </c>
      <c r="AY33" s="268">
        <f>SUM(AY7:AY32)</f>
        <v>0</v>
      </c>
      <c r="AZ33" s="268">
        <f>SUM(AZ7:AZ32)</f>
        <v>0</v>
      </c>
      <c r="BA33" s="268">
        <f>SUM(BA7:BA32)</f>
        <v>0</v>
      </c>
      <c r="BB33" s="268">
        <f>SUM(BB7:BB32)</f>
        <v>0</v>
      </c>
      <c r="BC33" s="268">
        <f>SUM(BC7:BC32)</f>
        <v>0</v>
      </c>
    </row>
    <row r="34" spans="1:78" x14ac:dyDescent="0.25">
      <c r="A34" s="232" t="s">
        <v>96</v>
      </c>
      <c r="B34" s="233" t="s">
        <v>150</v>
      </c>
      <c r="C34" s="234" t="s">
        <v>151</v>
      </c>
      <c r="D34" s="235"/>
      <c r="E34" s="236"/>
      <c r="F34" s="236"/>
      <c r="G34" s="237"/>
      <c r="H34" s="238"/>
      <c r="I34" s="239"/>
      <c r="J34" s="240"/>
      <c r="K34" s="241"/>
      <c r="M34" s="242">
        <v>1</v>
      </c>
    </row>
    <row r="35" spans="1:78" x14ac:dyDescent="0.25">
      <c r="A35" s="243">
        <v>9</v>
      </c>
      <c r="B35" s="244" t="s">
        <v>153</v>
      </c>
      <c r="C35" s="245" t="s">
        <v>154</v>
      </c>
      <c r="D35" s="246" t="s">
        <v>110</v>
      </c>
      <c r="E35" s="247">
        <v>25.1328</v>
      </c>
      <c r="F35" s="247"/>
      <c r="G35" s="248">
        <f>E35*F35</f>
        <v>0</v>
      </c>
      <c r="H35" s="249">
        <v>2.59795</v>
      </c>
      <c r="I35" s="250">
        <f>E35*H35</f>
        <v>65.293757760000005</v>
      </c>
      <c r="J35" s="249">
        <v>0</v>
      </c>
      <c r="K35" s="250">
        <f>E35*J35</f>
        <v>0</v>
      </c>
      <c r="M35" s="242">
        <v>2</v>
      </c>
      <c r="Y35" s="217">
        <v>1</v>
      </c>
      <c r="Z35" s="217">
        <v>1</v>
      </c>
      <c r="AA35" s="217">
        <v>1</v>
      </c>
      <c r="AX35" s="217">
        <v>1</v>
      </c>
      <c r="AY35" s="217">
        <f>IF(AX35=1,G35,0)</f>
        <v>0</v>
      </c>
      <c r="AZ35" s="217">
        <f>IF(AX35=2,G35,0)</f>
        <v>0</v>
      </c>
      <c r="BA35" s="217">
        <f>IF(AX35=3,G35,0)</f>
        <v>0</v>
      </c>
      <c r="BB35" s="217">
        <f>IF(AX35=4,G35,0)</f>
        <v>0</v>
      </c>
      <c r="BC35" s="217">
        <f>IF(AX35=5,G35,0)</f>
        <v>0</v>
      </c>
      <c r="BY35" s="242">
        <v>1</v>
      </c>
      <c r="BZ35" s="242">
        <v>1</v>
      </c>
    </row>
    <row r="36" spans="1:78" x14ac:dyDescent="0.25">
      <c r="A36" s="251"/>
      <c r="B36" s="253"/>
      <c r="C36" s="316" t="s">
        <v>332</v>
      </c>
      <c r="D36" s="310"/>
      <c r="E36" s="254">
        <v>25.1328</v>
      </c>
      <c r="F36" s="255"/>
      <c r="G36" s="256"/>
      <c r="H36" s="257"/>
      <c r="I36" s="252"/>
      <c r="J36" s="258"/>
      <c r="K36" s="252"/>
      <c r="M36" s="242"/>
    </row>
    <row r="37" spans="1:78" x14ac:dyDescent="0.25">
      <c r="A37" s="243">
        <v>10</v>
      </c>
      <c r="B37" s="244" t="s">
        <v>158</v>
      </c>
      <c r="C37" s="245" t="s">
        <v>159</v>
      </c>
      <c r="D37" s="246" t="s">
        <v>145</v>
      </c>
      <c r="E37" s="247">
        <v>25.1328</v>
      </c>
      <c r="F37" s="247"/>
      <c r="G37" s="248">
        <f>E37*F37</f>
        <v>0</v>
      </c>
      <c r="H37" s="249">
        <v>3.925E-2</v>
      </c>
      <c r="I37" s="250">
        <f>E37*H37</f>
        <v>0.98646239999999996</v>
      </c>
      <c r="J37" s="249">
        <v>0</v>
      </c>
      <c r="K37" s="250">
        <f>E37*J37</f>
        <v>0</v>
      </c>
      <c r="M37" s="242">
        <v>2</v>
      </c>
      <c r="Y37" s="217">
        <v>1</v>
      </c>
      <c r="Z37" s="217">
        <v>1</v>
      </c>
      <c r="AA37" s="217">
        <v>1</v>
      </c>
      <c r="AX37" s="217">
        <v>1</v>
      </c>
      <c r="AY37" s="217">
        <f>IF(AX37=1,G37,0)</f>
        <v>0</v>
      </c>
      <c r="AZ37" s="217">
        <f>IF(AX37=2,G37,0)</f>
        <v>0</v>
      </c>
      <c r="BA37" s="217">
        <f>IF(AX37=3,G37,0)</f>
        <v>0</v>
      </c>
      <c r="BB37" s="217">
        <f>IF(AX37=4,G37,0)</f>
        <v>0</v>
      </c>
      <c r="BC37" s="217">
        <f>IF(AX37=5,G37,0)</f>
        <v>0</v>
      </c>
      <c r="BY37" s="242">
        <v>1</v>
      </c>
      <c r="BZ37" s="242">
        <v>1</v>
      </c>
    </row>
    <row r="38" spans="1:78" x14ac:dyDescent="0.25">
      <c r="A38" s="251"/>
      <c r="B38" s="253"/>
      <c r="C38" s="316" t="s">
        <v>333</v>
      </c>
      <c r="D38" s="310"/>
      <c r="E38" s="254">
        <v>25.1328</v>
      </c>
      <c r="F38" s="255"/>
      <c r="G38" s="256"/>
      <c r="H38" s="257"/>
      <c r="I38" s="252"/>
      <c r="J38" s="258"/>
      <c r="K38" s="252"/>
      <c r="M38" s="242"/>
    </row>
    <row r="39" spans="1:78" x14ac:dyDescent="0.25">
      <c r="A39" s="243">
        <v>11</v>
      </c>
      <c r="B39" s="244" t="s">
        <v>163</v>
      </c>
      <c r="C39" s="245" t="s">
        <v>164</v>
      </c>
      <c r="D39" s="246" t="s">
        <v>145</v>
      </c>
      <c r="E39" s="247">
        <v>25.1328</v>
      </c>
      <c r="F39" s="247"/>
      <c r="G39" s="248">
        <f>E39*F39</f>
        <v>0</v>
      </c>
      <c r="H39" s="249">
        <v>0</v>
      </c>
      <c r="I39" s="250">
        <f>E39*H39</f>
        <v>0</v>
      </c>
      <c r="J39" s="249">
        <v>0</v>
      </c>
      <c r="K39" s="250">
        <f>E39*J39</f>
        <v>0</v>
      </c>
      <c r="M39" s="242">
        <v>2</v>
      </c>
      <c r="Y39" s="217">
        <v>1</v>
      </c>
      <c r="Z39" s="217">
        <v>1</v>
      </c>
      <c r="AA39" s="217">
        <v>1</v>
      </c>
      <c r="AX39" s="217">
        <v>1</v>
      </c>
      <c r="AY39" s="217">
        <f>IF(AX39=1,G39,0)</f>
        <v>0</v>
      </c>
      <c r="AZ39" s="217">
        <f>IF(AX39=2,G39,0)</f>
        <v>0</v>
      </c>
      <c r="BA39" s="217">
        <f>IF(AX39=3,G39,0)</f>
        <v>0</v>
      </c>
      <c r="BB39" s="217">
        <f>IF(AX39=4,G39,0)</f>
        <v>0</v>
      </c>
      <c r="BC39" s="217">
        <f>IF(AX39=5,G39,0)</f>
        <v>0</v>
      </c>
      <c r="BY39" s="242">
        <v>1</v>
      </c>
      <c r="BZ39" s="242">
        <v>1</v>
      </c>
    </row>
    <row r="40" spans="1:78" x14ac:dyDescent="0.25">
      <c r="A40" s="243">
        <v>12</v>
      </c>
      <c r="B40" s="244" t="s">
        <v>334</v>
      </c>
      <c r="C40" s="245" t="s">
        <v>335</v>
      </c>
      <c r="D40" s="246" t="s">
        <v>145</v>
      </c>
      <c r="E40" s="247">
        <v>25.1328</v>
      </c>
      <c r="F40" s="247"/>
      <c r="G40" s="248">
        <f>E40*F40</f>
        <v>0</v>
      </c>
      <c r="H40" s="249">
        <v>6.8999999999999999E-3</v>
      </c>
      <c r="I40" s="250">
        <f>E40*H40</f>
        <v>0.17341631999999998</v>
      </c>
      <c r="J40" s="249">
        <v>0</v>
      </c>
      <c r="K40" s="250">
        <f>E40*J40</f>
        <v>0</v>
      </c>
      <c r="M40" s="242">
        <v>2</v>
      </c>
      <c r="Y40" s="217">
        <v>1</v>
      </c>
      <c r="Z40" s="217">
        <v>1</v>
      </c>
      <c r="AA40" s="217">
        <v>1</v>
      </c>
      <c r="AX40" s="217">
        <v>1</v>
      </c>
      <c r="AY40" s="217">
        <f>IF(AX40=1,G40,0)</f>
        <v>0</v>
      </c>
      <c r="AZ40" s="217">
        <f>IF(AX40=2,G40,0)</f>
        <v>0</v>
      </c>
      <c r="BA40" s="217">
        <f>IF(AX40=3,G40,0)</f>
        <v>0</v>
      </c>
      <c r="BB40" s="217">
        <f>IF(AX40=4,G40,0)</f>
        <v>0</v>
      </c>
      <c r="BC40" s="217">
        <f>IF(AX40=5,G40,0)</f>
        <v>0</v>
      </c>
      <c r="BY40" s="242">
        <v>1</v>
      </c>
      <c r="BZ40" s="242">
        <v>1</v>
      </c>
    </row>
    <row r="41" spans="1:78" x14ac:dyDescent="0.25">
      <c r="A41" s="243">
        <v>13</v>
      </c>
      <c r="B41" s="244" t="s">
        <v>165</v>
      </c>
      <c r="C41" s="245" t="s">
        <v>166</v>
      </c>
      <c r="D41" s="246" t="s">
        <v>167</v>
      </c>
      <c r="E41" s="247">
        <v>1.1792</v>
      </c>
      <c r="F41" s="247"/>
      <c r="G41" s="248">
        <f>E41*F41</f>
        <v>0</v>
      </c>
      <c r="H41" s="249">
        <v>1.0217400000000001</v>
      </c>
      <c r="I41" s="250">
        <f>E41*H41</f>
        <v>1.2048358080000001</v>
      </c>
      <c r="J41" s="249">
        <v>0</v>
      </c>
      <c r="K41" s="250">
        <f>E41*J41</f>
        <v>0</v>
      </c>
      <c r="M41" s="242">
        <v>2</v>
      </c>
      <c r="Y41" s="217">
        <v>1</v>
      </c>
      <c r="Z41" s="217">
        <v>1</v>
      </c>
      <c r="AA41" s="217">
        <v>1</v>
      </c>
      <c r="AX41" s="217">
        <v>1</v>
      </c>
      <c r="AY41" s="217">
        <f>IF(AX41=1,G41,0)</f>
        <v>0</v>
      </c>
      <c r="AZ41" s="217">
        <f>IF(AX41=2,G41,0)</f>
        <v>0</v>
      </c>
      <c r="BA41" s="217">
        <f>IF(AX41=3,G41,0)</f>
        <v>0</v>
      </c>
      <c r="BB41" s="217">
        <f>IF(AX41=4,G41,0)</f>
        <v>0</v>
      </c>
      <c r="BC41" s="217">
        <f>IF(AX41=5,G41,0)</f>
        <v>0</v>
      </c>
      <c r="BY41" s="242">
        <v>1</v>
      </c>
      <c r="BZ41" s="242">
        <v>1</v>
      </c>
    </row>
    <row r="42" spans="1:78" x14ac:dyDescent="0.25">
      <c r="A42" s="251"/>
      <c r="B42" s="253"/>
      <c r="C42" s="309" t="s">
        <v>112</v>
      </c>
      <c r="D42" s="310"/>
      <c r="E42" s="279">
        <v>0</v>
      </c>
      <c r="F42" s="255"/>
      <c r="G42" s="256"/>
      <c r="H42" s="257"/>
      <c r="I42" s="252"/>
      <c r="J42" s="258"/>
      <c r="K42" s="252"/>
      <c r="M42" s="242"/>
    </row>
    <row r="43" spans="1:78" x14ac:dyDescent="0.25">
      <c r="A43" s="251"/>
      <c r="B43" s="253"/>
      <c r="C43" s="309" t="s">
        <v>336</v>
      </c>
      <c r="D43" s="310"/>
      <c r="E43" s="279">
        <v>0.217</v>
      </c>
      <c r="F43" s="255"/>
      <c r="G43" s="256"/>
      <c r="H43" s="257"/>
      <c r="I43" s="252"/>
      <c r="J43" s="258"/>
      <c r="K43" s="252"/>
      <c r="M43" s="242"/>
    </row>
    <row r="44" spans="1:78" x14ac:dyDescent="0.25">
      <c r="A44" s="251"/>
      <c r="B44" s="253"/>
      <c r="C44" s="309" t="s">
        <v>115</v>
      </c>
      <c r="D44" s="310"/>
      <c r="E44" s="279">
        <v>0.217</v>
      </c>
      <c r="F44" s="255"/>
      <c r="G44" s="256"/>
      <c r="H44" s="257"/>
      <c r="I44" s="252"/>
      <c r="J44" s="258"/>
      <c r="K44" s="252"/>
      <c r="M44" s="242"/>
    </row>
    <row r="45" spans="1:78" x14ac:dyDescent="0.25">
      <c r="A45" s="251"/>
      <c r="B45" s="253"/>
      <c r="C45" s="316" t="s">
        <v>337</v>
      </c>
      <c r="D45" s="310"/>
      <c r="E45" s="254">
        <v>1.085</v>
      </c>
      <c r="F45" s="255"/>
      <c r="G45" s="256"/>
      <c r="H45" s="257"/>
      <c r="I45" s="252"/>
      <c r="J45" s="258"/>
      <c r="K45" s="252"/>
      <c r="M45" s="242"/>
    </row>
    <row r="46" spans="1:78" x14ac:dyDescent="0.25">
      <c r="A46" s="251"/>
      <c r="B46" s="253"/>
      <c r="C46" s="316" t="s">
        <v>338</v>
      </c>
      <c r="D46" s="310"/>
      <c r="E46" s="254">
        <v>9.4200000000000006E-2</v>
      </c>
      <c r="F46" s="255"/>
      <c r="G46" s="256"/>
      <c r="H46" s="257"/>
      <c r="I46" s="252"/>
      <c r="J46" s="258"/>
      <c r="K46" s="252"/>
      <c r="M46" s="242"/>
    </row>
    <row r="47" spans="1:78" ht="20.399999999999999" x14ac:dyDescent="0.25">
      <c r="A47" s="243">
        <v>14</v>
      </c>
      <c r="B47" s="244" t="s">
        <v>339</v>
      </c>
      <c r="C47" s="245" t="s">
        <v>340</v>
      </c>
      <c r="D47" s="246" t="s">
        <v>167</v>
      </c>
      <c r="E47" s="247">
        <v>0.85</v>
      </c>
      <c r="F47" s="247"/>
      <c r="G47" s="248">
        <f>E47*F47</f>
        <v>0</v>
      </c>
      <c r="H47" s="249">
        <v>1.0570200000000001</v>
      </c>
      <c r="I47" s="250">
        <f>E47*H47</f>
        <v>0.89846700000000002</v>
      </c>
      <c r="J47" s="249">
        <v>0</v>
      </c>
      <c r="K47" s="250">
        <f>E47*J47</f>
        <v>0</v>
      </c>
      <c r="M47" s="242">
        <v>2</v>
      </c>
      <c r="Y47" s="217">
        <v>1</v>
      </c>
      <c r="Z47" s="217">
        <v>1</v>
      </c>
      <c r="AA47" s="217">
        <v>1</v>
      </c>
      <c r="AX47" s="217">
        <v>1</v>
      </c>
      <c r="AY47" s="217">
        <f>IF(AX47=1,G47,0)</f>
        <v>0</v>
      </c>
      <c r="AZ47" s="217">
        <f>IF(AX47=2,G47,0)</f>
        <v>0</v>
      </c>
      <c r="BA47" s="217">
        <f>IF(AX47=3,G47,0)</f>
        <v>0</v>
      </c>
      <c r="BB47" s="217">
        <f>IF(AX47=4,G47,0)</f>
        <v>0</v>
      </c>
      <c r="BC47" s="217">
        <f>IF(AX47=5,G47,0)</f>
        <v>0</v>
      </c>
      <c r="BY47" s="242">
        <v>1</v>
      </c>
      <c r="BZ47" s="242">
        <v>1</v>
      </c>
    </row>
    <row r="48" spans="1:78" x14ac:dyDescent="0.25">
      <c r="A48" s="251"/>
      <c r="B48" s="253"/>
      <c r="C48" s="309" t="s">
        <v>112</v>
      </c>
      <c r="D48" s="310"/>
      <c r="E48" s="279">
        <v>0</v>
      </c>
      <c r="F48" s="255"/>
      <c r="G48" s="256"/>
      <c r="H48" s="257"/>
      <c r="I48" s="252"/>
      <c r="J48" s="258"/>
      <c r="K48" s="252"/>
      <c r="M48" s="242"/>
    </row>
    <row r="49" spans="1:78" x14ac:dyDescent="0.25">
      <c r="A49" s="251"/>
      <c r="B49" s="253"/>
      <c r="C49" s="309" t="s">
        <v>341</v>
      </c>
      <c r="D49" s="310"/>
      <c r="E49" s="279">
        <v>0.17</v>
      </c>
      <c r="F49" s="255"/>
      <c r="G49" s="256"/>
      <c r="H49" s="257"/>
      <c r="I49" s="252"/>
      <c r="J49" s="258"/>
      <c r="K49" s="252"/>
      <c r="M49" s="242"/>
    </row>
    <row r="50" spans="1:78" x14ac:dyDescent="0.25">
      <c r="A50" s="251"/>
      <c r="B50" s="253"/>
      <c r="C50" s="309" t="s">
        <v>115</v>
      </c>
      <c r="D50" s="310"/>
      <c r="E50" s="279">
        <v>0.17</v>
      </c>
      <c r="F50" s="255"/>
      <c r="G50" s="256"/>
      <c r="H50" s="257"/>
      <c r="I50" s="252"/>
      <c r="J50" s="258"/>
      <c r="K50" s="252"/>
      <c r="M50" s="242"/>
    </row>
    <row r="51" spans="1:78" x14ac:dyDescent="0.25">
      <c r="A51" s="251"/>
      <c r="B51" s="253"/>
      <c r="C51" s="316" t="s">
        <v>342</v>
      </c>
      <c r="D51" s="310"/>
      <c r="E51" s="254">
        <v>0.85</v>
      </c>
      <c r="F51" s="255"/>
      <c r="G51" s="256"/>
      <c r="H51" s="257"/>
      <c r="I51" s="252"/>
      <c r="J51" s="258"/>
      <c r="K51" s="252"/>
      <c r="M51" s="242"/>
    </row>
    <row r="52" spans="1:78" x14ac:dyDescent="0.25">
      <c r="A52" s="243">
        <v>15</v>
      </c>
      <c r="B52" s="244" t="s">
        <v>343</v>
      </c>
      <c r="C52" s="245" t="s">
        <v>344</v>
      </c>
      <c r="D52" s="246" t="s">
        <v>242</v>
      </c>
      <c r="E52" s="247">
        <v>62.832000000000001</v>
      </c>
      <c r="F52" s="247"/>
      <c r="G52" s="248">
        <f>E52*F52</f>
        <v>0</v>
      </c>
      <c r="H52" s="249">
        <v>0</v>
      </c>
      <c r="I52" s="250">
        <f>E52*H52</f>
        <v>0</v>
      </c>
      <c r="J52" s="249"/>
      <c r="K52" s="250">
        <f>E52*J52</f>
        <v>0</v>
      </c>
      <c r="M52" s="242">
        <v>2</v>
      </c>
      <c r="Y52" s="217">
        <v>12</v>
      </c>
      <c r="Z52" s="217">
        <v>0</v>
      </c>
      <c r="AA52" s="217">
        <v>20</v>
      </c>
      <c r="AX52" s="217">
        <v>1</v>
      </c>
      <c r="AY52" s="217">
        <f>IF(AX52=1,G52,0)</f>
        <v>0</v>
      </c>
      <c r="AZ52" s="217">
        <f>IF(AX52=2,G52,0)</f>
        <v>0</v>
      </c>
      <c r="BA52" s="217">
        <f>IF(AX52=3,G52,0)</f>
        <v>0</v>
      </c>
      <c r="BB52" s="217">
        <f>IF(AX52=4,G52,0)</f>
        <v>0</v>
      </c>
      <c r="BC52" s="217">
        <f>IF(AX52=5,G52,0)</f>
        <v>0</v>
      </c>
      <c r="BY52" s="242">
        <v>12</v>
      </c>
      <c r="BZ52" s="242">
        <v>0</v>
      </c>
    </row>
    <row r="53" spans="1:78" x14ac:dyDescent="0.25">
      <c r="A53" s="251"/>
      <c r="B53" s="253"/>
      <c r="C53" s="316" t="s">
        <v>345</v>
      </c>
      <c r="D53" s="310"/>
      <c r="E53" s="254">
        <v>62.832000000000001</v>
      </c>
      <c r="F53" s="255"/>
      <c r="G53" s="256"/>
      <c r="H53" s="257"/>
      <c r="I53" s="252"/>
      <c r="J53" s="258"/>
      <c r="K53" s="252"/>
      <c r="M53" s="242"/>
    </row>
    <row r="54" spans="1:78" x14ac:dyDescent="0.25">
      <c r="A54" s="259"/>
      <c r="B54" s="260" t="s">
        <v>99</v>
      </c>
      <c r="C54" s="261" t="s">
        <v>152</v>
      </c>
      <c r="D54" s="262"/>
      <c r="E54" s="263"/>
      <c r="F54" s="264"/>
      <c r="G54" s="265">
        <f>SUM(G34:G53)</f>
        <v>0</v>
      </c>
      <c r="H54" s="266"/>
      <c r="I54" s="267">
        <f>SUM(I34:I53)</f>
        <v>68.556939287999995</v>
      </c>
      <c r="J54" s="266"/>
      <c r="K54" s="267">
        <f>SUM(K34:K53)</f>
        <v>0</v>
      </c>
      <c r="M54" s="242">
        <v>4</v>
      </c>
      <c r="AY54" s="268">
        <f>SUM(AY34:AY53)</f>
        <v>0</v>
      </c>
      <c r="AZ54" s="268">
        <f>SUM(AZ34:AZ53)</f>
        <v>0</v>
      </c>
      <c r="BA54" s="268">
        <f>SUM(BA34:BA53)</f>
        <v>0</v>
      </c>
      <c r="BB54" s="268">
        <f>SUM(BB34:BB53)</f>
        <v>0</v>
      </c>
      <c r="BC54" s="268">
        <f>SUM(BC34:BC53)</f>
        <v>0</v>
      </c>
    </row>
    <row r="55" spans="1:78" x14ac:dyDescent="0.25">
      <c r="A55" s="232" t="s">
        <v>96</v>
      </c>
      <c r="B55" s="233" t="s">
        <v>214</v>
      </c>
      <c r="C55" s="234" t="s">
        <v>215</v>
      </c>
      <c r="D55" s="235"/>
      <c r="E55" s="236"/>
      <c r="F55" s="236"/>
      <c r="G55" s="237"/>
      <c r="H55" s="238"/>
      <c r="I55" s="239"/>
      <c r="J55" s="240"/>
      <c r="K55" s="241"/>
      <c r="M55" s="242">
        <v>1</v>
      </c>
    </row>
    <row r="56" spans="1:78" x14ac:dyDescent="0.25">
      <c r="A56" s="243">
        <v>16</v>
      </c>
      <c r="B56" s="244" t="s">
        <v>346</v>
      </c>
      <c r="C56" s="245" t="s">
        <v>347</v>
      </c>
      <c r="D56" s="246" t="s">
        <v>110</v>
      </c>
      <c r="E56" s="247">
        <v>113.7495</v>
      </c>
      <c r="F56" s="247"/>
      <c r="G56" s="248">
        <f>E56*F56</f>
        <v>0</v>
      </c>
      <c r="H56" s="249">
        <v>1.9312499999999999</v>
      </c>
      <c r="I56" s="250">
        <f>E56*H56</f>
        <v>219.67872187499998</v>
      </c>
      <c r="J56" s="249">
        <v>0</v>
      </c>
      <c r="K56" s="250">
        <f>E56*J56</f>
        <v>0</v>
      </c>
      <c r="M56" s="242">
        <v>2</v>
      </c>
      <c r="Y56" s="217">
        <v>1</v>
      </c>
      <c r="Z56" s="217">
        <v>1</v>
      </c>
      <c r="AA56" s="217">
        <v>1</v>
      </c>
      <c r="AX56" s="217">
        <v>1</v>
      </c>
      <c r="AY56" s="217">
        <f>IF(AX56=1,G56,0)</f>
        <v>0</v>
      </c>
      <c r="AZ56" s="217">
        <f>IF(AX56=2,G56,0)</f>
        <v>0</v>
      </c>
      <c r="BA56" s="217">
        <f>IF(AX56=3,G56,0)</f>
        <v>0</v>
      </c>
      <c r="BB56" s="217">
        <f>IF(AX56=4,G56,0)</f>
        <v>0</v>
      </c>
      <c r="BC56" s="217">
        <f>IF(AX56=5,G56,0)</f>
        <v>0</v>
      </c>
      <c r="BY56" s="242">
        <v>1</v>
      </c>
      <c r="BZ56" s="242">
        <v>1</v>
      </c>
    </row>
    <row r="57" spans="1:78" x14ac:dyDescent="0.25">
      <c r="A57" s="251"/>
      <c r="B57" s="253"/>
      <c r="C57" s="316" t="s">
        <v>348</v>
      </c>
      <c r="D57" s="310"/>
      <c r="E57" s="254">
        <v>0</v>
      </c>
      <c r="F57" s="255"/>
      <c r="G57" s="256"/>
      <c r="H57" s="257"/>
      <c r="I57" s="252"/>
      <c r="J57" s="258"/>
      <c r="K57" s="252"/>
      <c r="M57" s="242"/>
    </row>
    <row r="58" spans="1:78" x14ac:dyDescent="0.25">
      <c r="A58" s="251"/>
      <c r="B58" s="253"/>
      <c r="C58" s="309" t="s">
        <v>112</v>
      </c>
      <c r="D58" s="310"/>
      <c r="E58" s="279">
        <v>0</v>
      </c>
      <c r="F58" s="255"/>
      <c r="G58" s="256"/>
      <c r="H58" s="257"/>
      <c r="I58" s="252"/>
      <c r="J58" s="258"/>
      <c r="K58" s="252"/>
      <c r="M58" s="242"/>
    </row>
    <row r="59" spans="1:78" x14ac:dyDescent="0.25">
      <c r="A59" s="251"/>
      <c r="B59" s="253"/>
      <c r="C59" s="309" t="s">
        <v>316</v>
      </c>
      <c r="D59" s="310"/>
      <c r="E59" s="279">
        <v>130.12299999999999</v>
      </c>
      <c r="F59" s="255"/>
      <c r="G59" s="256"/>
      <c r="H59" s="257"/>
      <c r="I59" s="252"/>
      <c r="J59" s="258"/>
      <c r="K59" s="252"/>
      <c r="M59" s="242"/>
    </row>
    <row r="60" spans="1:78" x14ac:dyDescent="0.25">
      <c r="A60" s="251"/>
      <c r="B60" s="253"/>
      <c r="C60" s="309" t="s">
        <v>349</v>
      </c>
      <c r="D60" s="310"/>
      <c r="E60" s="279">
        <v>-7.5113000000000003</v>
      </c>
      <c r="F60" s="255"/>
      <c r="G60" s="256"/>
      <c r="H60" s="257"/>
      <c r="I60" s="252"/>
      <c r="J60" s="258"/>
      <c r="K60" s="252"/>
      <c r="M60" s="242"/>
    </row>
    <row r="61" spans="1:78" x14ac:dyDescent="0.25">
      <c r="A61" s="251"/>
      <c r="B61" s="253"/>
      <c r="C61" s="309" t="s">
        <v>350</v>
      </c>
      <c r="D61" s="310"/>
      <c r="E61" s="279">
        <v>-12.56</v>
      </c>
      <c r="F61" s="255"/>
      <c r="G61" s="256"/>
      <c r="H61" s="257"/>
      <c r="I61" s="252"/>
      <c r="J61" s="258"/>
      <c r="K61" s="252"/>
      <c r="M61" s="242"/>
    </row>
    <row r="62" spans="1:78" x14ac:dyDescent="0.25">
      <c r="A62" s="251"/>
      <c r="B62" s="253"/>
      <c r="C62" s="309" t="s">
        <v>115</v>
      </c>
      <c r="D62" s="310"/>
      <c r="E62" s="279">
        <v>110.05169999999998</v>
      </c>
      <c r="F62" s="255"/>
      <c r="G62" s="256"/>
      <c r="H62" s="257"/>
      <c r="I62" s="252"/>
      <c r="J62" s="258"/>
      <c r="K62" s="252"/>
      <c r="M62" s="242"/>
    </row>
    <row r="63" spans="1:78" x14ac:dyDescent="0.25">
      <c r="A63" s="251"/>
      <c r="B63" s="253"/>
      <c r="C63" s="316" t="s">
        <v>351</v>
      </c>
      <c r="D63" s="310"/>
      <c r="E63" s="254">
        <v>110.05200000000001</v>
      </c>
      <c r="F63" s="255"/>
      <c r="G63" s="256"/>
      <c r="H63" s="257"/>
      <c r="I63" s="252"/>
      <c r="J63" s="258"/>
      <c r="K63" s="252"/>
      <c r="M63" s="242"/>
    </row>
    <row r="64" spans="1:78" x14ac:dyDescent="0.25">
      <c r="A64" s="251"/>
      <c r="B64" s="253"/>
      <c r="C64" s="316" t="s">
        <v>318</v>
      </c>
      <c r="D64" s="310"/>
      <c r="E64" s="254">
        <v>3.6974999999999998</v>
      </c>
      <c r="F64" s="255"/>
      <c r="G64" s="256"/>
      <c r="H64" s="257"/>
      <c r="I64" s="252"/>
      <c r="J64" s="258"/>
      <c r="K64" s="252"/>
      <c r="M64" s="242"/>
    </row>
    <row r="65" spans="1:78" x14ac:dyDescent="0.25">
      <c r="A65" s="259"/>
      <c r="B65" s="260" t="s">
        <v>99</v>
      </c>
      <c r="C65" s="261" t="s">
        <v>216</v>
      </c>
      <c r="D65" s="262"/>
      <c r="E65" s="263"/>
      <c r="F65" s="264"/>
      <c r="G65" s="265">
        <f>SUM(G55:G64)</f>
        <v>0</v>
      </c>
      <c r="H65" s="266"/>
      <c r="I65" s="267">
        <f>SUM(I55:I64)</f>
        <v>219.67872187499998</v>
      </c>
      <c r="J65" s="266"/>
      <c r="K65" s="267">
        <f>SUM(K55:K64)</f>
        <v>0</v>
      </c>
      <c r="M65" s="242">
        <v>4</v>
      </c>
      <c r="AY65" s="268">
        <f>SUM(AY55:AY64)</f>
        <v>0</v>
      </c>
      <c r="AZ65" s="268">
        <f>SUM(AZ55:AZ64)</f>
        <v>0</v>
      </c>
      <c r="BA65" s="268">
        <f>SUM(BA55:BA64)</f>
        <v>0</v>
      </c>
      <c r="BB65" s="268">
        <f>SUM(BB55:BB64)</f>
        <v>0</v>
      </c>
      <c r="BC65" s="268">
        <f>SUM(BC55:BC64)</f>
        <v>0</v>
      </c>
    </row>
    <row r="66" spans="1:78" x14ac:dyDescent="0.25">
      <c r="A66" s="232" t="s">
        <v>96</v>
      </c>
      <c r="B66" s="233" t="s">
        <v>226</v>
      </c>
      <c r="C66" s="234" t="s">
        <v>227</v>
      </c>
      <c r="D66" s="235"/>
      <c r="E66" s="236"/>
      <c r="F66" s="236"/>
      <c r="G66" s="237"/>
      <c r="H66" s="238"/>
      <c r="I66" s="239"/>
      <c r="J66" s="240"/>
      <c r="K66" s="241"/>
      <c r="M66" s="242">
        <v>1</v>
      </c>
    </row>
    <row r="67" spans="1:78" x14ac:dyDescent="0.25">
      <c r="A67" s="243">
        <v>17</v>
      </c>
      <c r="B67" s="244" t="s">
        <v>229</v>
      </c>
      <c r="C67" s="245" t="s">
        <v>230</v>
      </c>
      <c r="D67" s="246" t="s">
        <v>110</v>
      </c>
      <c r="E67" s="247">
        <v>7.5113000000000003</v>
      </c>
      <c r="F67" s="247"/>
      <c r="G67" s="248">
        <f>E67*F67</f>
        <v>0</v>
      </c>
      <c r="H67" s="249">
        <v>2.3785500000000002</v>
      </c>
      <c r="I67" s="250">
        <f>E67*H67</f>
        <v>17.866002615000003</v>
      </c>
      <c r="J67" s="249">
        <v>0</v>
      </c>
      <c r="K67" s="250">
        <f>E67*J67</f>
        <v>0</v>
      </c>
      <c r="M67" s="242">
        <v>2</v>
      </c>
      <c r="Y67" s="217">
        <v>1</v>
      </c>
      <c r="Z67" s="217">
        <v>1</v>
      </c>
      <c r="AA67" s="217">
        <v>1</v>
      </c>
      <c r="AX67" s="217">
        <v>1</v>
      </c>
      <c r="AY67" s="217">
        <f>IF(AX67=1,G67,0)</f>
        <v>0</v>
      </c>
      <c r="AZ67" s="217">
        <f>IF(AX67=2,G67,0)</f>
        <v>0</v>
      </c>
      <c r="BA67" s="217">
        <f>IF(AX67=3,G67,0)</f>
        <v>0</v>
      </c>
      <c r="BB67" s="217">
        <f>IF(AX67=4,G67,0)</f>
        <v>0</v>
      </c>
      <c r="BC67" s="217">
        <f>IF(AX67=5,G67,0)</f>
        <v>0</v>
      </c>
      <c r="BY67" s="242">
        <v>1</v>
      </c>
      <c r="BZ67" s="242">
        <v>1</v>
      </c>
    </row>
    <row r="68" spans="1:78" x14ac:dyDescent="0.25">
      <c r="A68" s="251"/>
      <c r="B68" s="253"/>
      <c r="C68" s="316" t="s">
        <v>352</v>
      </c>
      <c r="D68" s="310"/>
      <c r="E68" s="254">
        <v>7.5113000000000003</v>
      </c>
      <c r="F68" s="255"/>
      <c r="G68" s="256"/>
      <c r="H68" s="257"/>
      <c r="I68" s="252"/>
      <c r="J68" s="258"/>
      <c r="K68" s="252"/>
      <c r="M68" s="242"/>
    </row>
    <row r="69" spans="1:78" x14ac:dyDescent="0.25">
      <c r="A69" s="243">
        <v>18</v>
      </c>
      <c r="B69" s="244" t="s">
        <v>353</v>
      </c>
      <c r="C69" s="245" t="s">
        <v>354</v>
      </c>
      <c r="D69" s="246" t="s">
        <v>145</v>
      </c>
      <c r="E69" s="247">
        <v>62.832000000000001</v>
      </c>
      <c r="F69" s="247"/>
      <c r="G69" s="248">
        <f>E69*F69</f>
        <v>0</v>
      </c>
      <c r="H69" s="249">
        <v>0</v>
      </c>
      <c r="I69" s="250">
        <f>E69*H69</f>
        <v>0</v>
      </c>
      <c r="J69" s="249"/>
      <c r="K69" s="250">
        <f>E69*J69</f>
        <v>0</v>
      </c>
      <c r="M69" s="242">
        <v>2</v>
      </c>
      <c r="Y69" s="217">
        <v>12</v>
      </c>
      <c r="Z69" s="217">
        <v>0</v>
      </c>
      <c r="AA69" s="217">
        <v>21</v>
      </c>
      <c r="AX69" s="217">
        <v>1</v>
      </c>
      <c r="AY69" s="217">
        <f>IF(AX69=1,G69,0)</f>
        <v>0</v>
      </c>
      <c r="AZ69" s="217">
        <f>IF(AX69=2,G69,0)</f>
        <v>0</v>
      </c>
      <c r="BA69" s="217">
        <f>IF(AX69=3,G69,0)</f>
        <v>0</v>
      </c>
      <c r="BB69" s="217">
        <f>IF(AX69=4,G69,0)</f>
        <v>0</v>
      </c>
      <c r="BC69" s="217">
        <f>IF(AX69=5,G69,0)</f>
        <v>0</v>
      </c>
      <c r="BY69" s="242">
        <v>12</v>
      </c>
      <c r="BZ69" s="242">
        <v>0</v>
      </c>
    </row>
    <row r="70" spans="1:78" x14ac:dyDescent="0.25">
      <c r="A70" s="251"/>
      <c r="B70" s="253"/>
      <c r="C70" s="316" t="s">
        <v>355</v>
      </c>
      <c r="D70" s="310"/>
      <c r="E70" s="254">
        <v>62.832000000000001</v>
      </c>
      <c r="F70" s="255"/>
      <c r="G70" s="256"/>
      <c r="H70" s="257"/>
      <c r="I70" s="252"/>
      <c r="J70" s="258"/>
      <c r="K70" s="252"/>
      <c r="M70" s="242"/>
    </row>
    <row r="71" spans="1:78" x14ac:dyDescent="0.25">
      <c r="A71" s="259"/>
      <c r="B71" s="260" t="s">
        <v>99</v>
      </c>
      <c r="C71" s="261" t="s">
        <v>228</v>
      </c>
      <c r="D71" s="262"/>
      <c r="E71" s="263"/>
      <c r="F71" s="264"/>
      <c r="G71" s="265">
        <f>SUM(G66:G70)</f>
        <v>0</v>
      </c>
      <c r="H71" s="266"/>
      <c r="I71" s="267">
        <f>SUM(I66:I70)</f>
        <v>17.866002615000003</v>
      </c>
      <c r="J71" s="266"/>
      <c r="K71" s="267">
        <f>SUM(K66:K70)</f>
        <v>0</v>
      </c>
      <c r="M71" s="242">
        <v>4</v>
      </c>
      <c r="AY71" s="268">
        <f>SUM(AY66:AY70)</f>
        <v>0</v>
      </c>
      <c r="AZ71" s="268">
        <f>SUM(AZ66:AZ70)</f>
        <v>0</v>
      </c>
      <c r="BA71" s="268">
        <f>SUM(BA66:BA70)</f>
        <v>0</v>
      </c>
      <c r="BB71" s="268">
        <f>SUM(BB66:BB70)</f>
        <v>0</v>
      </c>
      <c r="BC71" s="268">
        <f>SUM(BC66:BC70)</f>
        <v>0</v>
      </c>
    </row>
    <row r="72" spans="1:78" x14ac:dyDescent="0.25">
      <c r="A72" s="232" t="s">
        <v>96</v>
      </c>
      <c r="B72" s="233" t="s">
        <v>246</v>
      </c>
      <c r="C72" s="234" t="s">
        <v>247</v>
      </c>
      <c r="D72" s="235"/>
      <c r="E72" s="236"/>
      <c r="F72" s="236"/>
      <c r="G72" s="237"/>
      <c r="H72" s="238"/>
      <c r="I72" s="239"/>
      <c r="J72" s="240"/>
      <c r="K72" s="241"/>
      <c r="M72" s="242">
        <v>1</v>
      </c>
    </row>
    <row r="73" spans="1:78" x14ac:dyDescent="0.25">
      <c r="A73" s="243">
        <v>19</v>
      </c>
      <c r="B73" s="244" t="s">
        <v>356</v>
      </c>
      <c r="C73" s="245" t="s">
        <v>357</v>
      </c>
      <c r="D73" s="246" t="s">
        <v>242</v>
      </c>
      <c r="E73" s="247">
        <v>10</v>
      </c>
      <c r="F73" s="247"/>
      <c r="G73" s="248">
        <f>E73*F73</f>
        <v>0</v>
      </c>
      <c r="H73" s="249">
        <v>7.4799999999999997E-3</v>
      </c>
      <c r="I73" s="250">
        <f>E73*H73</f>
        <v>7.4799999999999991E-2</v>
      </c>
      <c r="J73" s="249">
        <v>0</v>
      </c>
      <c r="K73" s="250">
        <f>E73*J73</f>
        <v>0</v>
      </c>
      <c r="M73" s="242">
        <v>2</v>
      </c>
      <c r="Y73" s="217">
        <v>1</v>
      </c>
      <c r="Z73" s="217">
        <v>1</v>
      </c>
      <c r="AA73" s="217">
        <v>1</v>
      </c>
      <c r="AX73" s="217">
        <v>1</v>
      </c>
      <c r="AY73" s="217">
        <f>IF(AX73=1,G73,0)</f>
        <v>0</v>
      </c>
      <c r="AZ73" s="217">
        <f>IF(AX73=2,G73,0)</f>
        <v>0</v>
      </c>
      <c r="BA73" s="217">
        <f>IF(AX73=3,G73,0)</f>
        <v>0</v>
      </c>
      <c r="BB73" s="217">
        <f>IF(AX73=4,G73,0)</f>
        <v>0</v>
      </c>
      <c r="BC73" s="217">
        <f>IF(AX73=5,G73,0)</f>
        <v>0</v>
      </c>
      <c r="BY73" s="242">
        <v>1</v>
      </c>
      <c r="BZ73" s="242">
        <v>1</v>
      </c>
    </row>
    <row r="74" spans="1:78" x14ac:dyDescent="0.25">
      <c r="A74" s="251"/>
      <c r="B74" s="253"/>
      <c r="C74" s="316" t="s">
        <v>358</v>
      </c>
      <c r="D74" s="310"/>
      <c r="E74" s="254">
        <v>10</v>
      </c>
      <c r="F74" s="255"/>
      <c r="G74" s="256"/>
      <c r="H74" s="257"/>
      <c r="I74" s="252"/>
      <c r="J74" s="258"/>
      <c r="K74" s="252"/>
      <c r="M74" s="242"/>
    </row>
    <row r="75" spans="1:78" x14ac:dyDescent="0.25">
      <c r="A75" s="259"/>
      <c r="B75" s="260" t="s">
        <v>99</v>
      </c>
      <c r="C75" s="261" t="s">
        <v>248</v>
      </c>
      <c r="D75" s="262"/>
      <c r="E75" s="263"/>
      <c r="F75" s="264"/>
      <c r="G75" s="265">
        <f>SUM(G72:G74)</f>
        <v>0</v>
      </c>
      <c r="H75" s="266"/>
      <c r="I75" s="267">
        <f>SUM(I72:I74)</f>
        <v>7.4799999999999991E-2</v>
      </c>
      <c r="J75" s="266"/>
      <c r="K75" s="267">
        <f>SUM(K72:K74)</f>
        <v>0</v>
      </c>
      <c r="M75" s="242">
        <v>4</v>
      </c>
      <c r="AY75" s="268">
        <f>SUM(AY72:AY74)</f>
        <v>0</v>
      </c>
      <c r="AZ75" s="268">
        <f>SUM(AZ72:AZ74)</f>
        <v>0</v>
      </c>
      <c r="BA75" s="268">
        <f>SUM(BA72:BA74)</f>
        <v>0</v>
      </c>
      <c r="BB75" s="268">
        <f>SUM(BB72:BB74)</f>
        <v>0</v>
      </c>
      <c r="BC75" s="268">
        <f>SUM(BC72:BC74)</f>
        <v>0</v>
      </c>
    </row>
    <row r="76" spans="1:78" x14ac:dyDescent="0.25">
      <c r="A76" s="232" t="s">
        <v>96</v>
      </c>
      <c r="B76" s="233" t="s">
        <v>252</v>
      </c>
      <c r="C76" s="234" t="s">
        <v>253</v>
      </c>
      <c r="D76" s="235"/>
      <c r="E76" s="236"/>
      <c r="F76" s="236"/>
      <c r="G76" s="237"/>
      <c r="H76" s="238"/>
      <c r="I76" s="239"/>
      <c r="J76" s="240"/>
      <c r="K76" s="241"/>
      <c r="M76" s="242">
        <v>1</v>
      </c>
    </row>
    <row r="77" spans="1:78" x14ac:dyDescent="0.25">
      <c r="A77" s="243">
        <v>20</v>
      </c>
      <c r="B77" s="244" t="s">
        <v>255</v>
      </c>
      <c r="C77" s="245" t="s">
        <v>256</v>
      </c>
      <c r="D77" s="246" t="s">
        <v>167</v>
      </c>
      <c r="E77" s="247">
        <v>306.17646377800003</v>
      </c>
      <c r="F77" s="247"/>
      <c r="G77" s="248">
        <f>E77*F77</f>
        <v>0</v>
      </c>
      <c r="H77" s="249">
        <v>0</v>
      </c>
      <c r="I77" s="250">
        <f>E77*H77</f>
        <v>0</v>
      </c>
      <c r="J77" s="249"/>
      <c r="K77" s="250">
        <f>E77*J77</f>
        <v>0</v>
      </c>
      <c r="M77" s="242">
        <v>2</v>
      </c>
      <c r="Y77" s="217">
        <v>7</v>
      </c>
      <c r="Z77" s="217">
        <v>1</v>
      </c>
      <c r="AA77" s="217">
        <v>2</v>
      </c>
      <c r="AX77" s="217">
        <v>1</v>
      </c>
      <c r="AY77" s="217">
        <f>IF(AX77=1,G77,0)</f>
        <v>0</v>
      </c>
      <c r="AZ77" s="217">
        <f>IF(AX77=2,G77,0)</f>
        <v>0</v>
      </c>
      <c r="BA77" s="217">
        <f>IF(AX77=3,G77,0)</f>
        <v>0</v>
      </c>
      <c r="BB77" s="217">
        <f>IF(AX77=4,G77,0)</f>
        <v>0</v>
      </c>
      <c r="BC77" s="217">
        <f>IF(AX77=5,G77,0)</f>
        <v>0</v>
      </c>
      <c r="BY77" s="242">
        <v>7</v>
      </c>
      <c r="BZ77" s="242">
        <v>1</v>
      </c>
    </row>
    <row r="78" spans="1:78" x14ac:dyDescent="0.25">
      <c r="A78" s="259"/>
      <c r="B78" s="260" t="s">
        <v>99</v>
      </c>
      <c r="C78" s="261" t="s">
        <v>254</v>
      </c>
      <c r="D78" s="262"/>
      <c r="E78" s="263"/>
      <c r="F78" s="264"/>
      <c r="G78" s="265">
        <f>SUM(G76:G77)</f>
        <v>0</v>
      </c>
      <c r="H78" s="266"/>
      <c r="I78" s="267">
        <f>SUM(I76:I77)</f>
        <v>0</v>
      </c>
      <c r="J78" s="266"/>
      <c r="K78" s="267">
        <f>SUM(K76:K77)</f>
        <v>0</v>
      </c>
      <c r="M78" s="242">
        <v>4</v>
      </c>
      <c r="AY78" s="268">
        <f>SUM(AY76:AY77)</f>
        <v>0</v>
      </c>
      <c r="AZ78" s="268">
        <f>SUM(AZ76:AZ77)</f>
        <v>0</v>
      </c>
      <c r="BA78" s="268">
        <f>SUM(BA76:BA77)</f>
        <v>0</v>
      </c>
      <c r="BB78" s="268">
        <f>SUM(BB76:BB77)</f>
        <v>0</v>
      </c>
      <c r="BC78" s="268">
        <f>SUM(BC76:BC77)</f>
        <v>0</v>
      </c>
    </row>
    <row r="79" spans="1:78" x14ac:dyDescent="0.25">
      <c r="A79" s="232" t="s">
        <v>96</v>
      </c>
      <c r="B79" s="233" t="s">
        <v>257</v>
      </c>
      <c r="C79" s="234" t="s">
        <v>258</v>
      </c>
      <c r="D79" s="235"/>
      <c r="E79" s="236"/>
      <c r="F79" s="236"/>
      <c r="G79" s="237"/>
      <c r="H79" s="238"/>
      <c r="I79" s="239"/>
      <c r="J79" s="240"/>
      <c r="K79" s="241"/>
      <c r="M79" s="242">
        <v>1</v>
      </c>
    </row>
    <row r="80" spans="1:78" ht="20.399999999999999" x14ac:dyDescent="0.25">
      <c r="A80" s="243">
        <v>21</v>
      </c>
      <c r="B80" s="244" t="s">
        <v>260</v>
      </c>
      <c r="C80" s="245" t="s">
        <v>261</v>
      </c>
      <c r="D80" s="246" t="s">
        <v>242</v>
      </c>
      <c r="E80" s="247">
        <v>61.9</v>
      </c>
      <c r="F80" s="247"/>
      <c r="G80" s="248">
        <f>E80*F80</f>
        <v>0</v>
      </c>
      <c r="H80" s="249">
        <v>9.8999999999999999E-4</v>
      </c>
      <c r="I80" s="250">
        <f>E80*H80</f>
        <v>6.1280999999999995E-2</v>
      </c>
      <c r="J80" s="249">
        <v>0</v>
      </c>
      <c r="K80" s="250">
        <f>E80*J80</f>
        <v>0</v>
      </c>
      <c r="M80" s="242">
        <v>2</v>
      </c>
      <c r="Y80" s="217">
        <v>1</v>
      </c>
      <c r="Z80" s="217">
        <v>9</v>
      </c>
      <c r="AA80" s="217">
        <v>9</v>
      </c>
      <c r="AX80" s="217">
        <v>4</v>
      </c>
      <c r="AY80" s="217">
        <f>IF(AX80=1,G80,0)</f>
        <v>0</v>
      </c>
      <c r="AZ80" s="217">
        <f>IF(AX80=2,G80,0)</f>
        <v>0</v>
      </c>
      <c r="BA80" s="217">
        <f>IF(AX80=3,G80,0)</f>
        <v>0</v>
      </c>
      <c r="BB80" s="217">
        <f>IF(AX80=4,G80,0)</f>
        <v>0</v>
      </c>
      <c r="BC80" s="217">
        <f>IF(AX80=5,G80,0)</f>
        <v>0</v>
      </c>
      <c r="BY80" s="242">
        <v>1</v>
      </c>
      <c r="BZ80" s="242">
        <v>9</v>
      </c>
    </row>
    <row r="81" spans="1:78" x14ac:dyDescent="0.25">
      <c r="A81" s="251"/>
      <c r="B81" s="253"/>
      <c r="C81" s="316" t="s">
        <v>359</v>
      </c>
      <c r="D81" s="310"/>
      <c r="E81" s="254">
        <v>61.9</v>
      </c>
      <c r="F81" s="255"/>
      <c r="G81" s="256"/>
      <c r="H81" s="257"/>
      <c r="I81" s="252"/>
      <c r="J81" s="258"/>
      <c r="K81" s="252"/>
      <c r="M81" s="242"/>
    </row>
    <row r="82" spans="1:78" ht="20.399999999999999" x14ac:dyDescent="0.25">
      <c r="A82" s="243">
        <v>22</v>
      </c>
      <c r="B82" s="244" t="s">
        <v>263</v>
      </c>
      <c r="C82" s="245" t="s">
        <v>264</v>
      </c>
      <c r="D82" s="246" t="s">
        <v>265</v>
      </c>
      <c r="E82" s="247">
        <v>12</v>
      </c>
      <c r="F82" s="247"/>
      <c r="G82" s="248">
        <f>E82*F82</f>
        <v>0</v>
      </c>
      <c r="H82" s="249">
        <v>2.0000000000000001E-4</v>
      </c>
      <c r="I82" s="250">
        <f>E82*H82</f>
        <v>2.4000000000000002E-3</v>
      </c>
      <c r="J82" s="249">
        <v>0</v>
      </c>
      <c r="K82" s="250">
        <f>E82*J82</f>
        <v>0</v>
      </c>
      <c r="M82" s="242">
        <v>2</v>
      </c>
      <c r="Y82" s="217">
        <v>1</v>
      </c>
      <c r="Z82" s="217">
        <v>9</v>
      </c>
      <c r="AA82" s="217">
        <v>9</v>
      </c>
      <c r="AX82" s="217">
        <v>4</v>
      </c>
      <c r="AY82" s="217">
        <f>IF(AX82=1,G82,0)</f>
        <v>0</v>
      </c>
      <c r="AZ82" s="217">
        <f>IF(AX82=2,G82,0)</f>
        <v>0</v>
      </c>
      <c r="BA82" s="217">
        <f>IF(AX82=3,G82,0)</f>
        <v>0</v>
      </c>
      <c r="BB82" s="217">
        <f>IF(AX82=4,G82,0)</f>
        <v>0</v>
      </c>
      <c r="BC82" s="217">
        <f>IF(AX82=5,G82,0)</f>
        <v>0</v>
      </c>
      <c r="BY82" s="242">
        <v>1</v>
      </c>
      <c r="BZ82" s="242">
        <v>9</v>
      </c>
    </row>
    <row r="83" spans="1:78" x14ac:dyDescent="0.25">
      <c r="A83" s="259"/>
      <c r="B83" s="260" t="s">
        <v>99</v>
      </c>
      <c r="C83" s="261" t="s">
        <v>259</v>
      </c>
      <c r="D83" s="262"/>
      <c r="E83" s="263"/>
      <c r="F83" s="264"/>
      <c r="G83" s="265">
        <f>SUM(G79:G82)</f>
        <v>0</v>
      </c>
      <c r="H83" s="266"/>
      <c r="I83" s="267">
        <f>SUM(I79:I82)</f>
        <v>6.3681000000000001E-2</v>
      </c>
      <c r="J83" s="266"/>
      <c r="K83" s="267">
        <f>SUM(K79:K82)</f>
        <v>0</v>
      </c>
      <c r="M83" s="242">
        <v>4</v>
      </c>
      <c r="AY83" s="268">
        <f>SUM(AY79:AY82)</f>
        <v>0</v>
      </c>
      <c r="AZ83" s="268">
        <f>SUM(AZ79:AZ82)</f>
        <v>0</v>
      </c>
      <c r="BA83" s="268">
        <f>SUM(BA79:BA82)</f>
        <v>0</v>
      </c>
      <c r="BB83" s="268">
        <f>SUM(BB79:BB82)</f>
        <v>0</v>
      </c>
      <c r="BC83" s="268">
        <f>SUM(BC79:BC82)</f>
        <v>0</v>
      </c>
    </row>
    <row r="84" spans="1:78" x14ac:dyDescent="0.25">
      <c r="E84" s="217"/>
    </row>
    <row r="85" spans="1:78" x14ac:dyDescent="0.25">
      <c r="E85" s="217"/>
    </row>
    <row r="86" spans="1:78" x14ac:dyDescent="0.25">
      <c r="E86" s="217"/>
    </row>
    <row r="87" spans="1:78" x14ac:dyDescent="0.25">
      <c r="E87" s="217"/>
    </row>
    <row r="88" spans="1:78" x14ac:dyDescent="0.25">
      <c r="E88" s="217"/>
    </row>
    <row r="89" spans="1:78" x14ac:dyDescent="0.25">
      <c r="E89" s="217"/>
    </row>
    <row r="90" spans="1:78" x14ac:dyDescent="0.25">
      <c r="E90" s="217"/>
    </row>
    <row r="91" spans="1:78" x14ac:dyDescent="0.25">
      <c r="E91" s="217"/>
    </row>
    <row r="92" spans="1:78" x14ac:dyDescent="0.25">
      <c r="E92" s="217"/>
    </row>
    <row r="93" spans="1:78" x14ac:dyDescent="0.25">
      <c r="E93" s="217"/>
    </row>
    <row r="94" spans="1:78" x14ac:dyDescent="0.25">
      <c r="E94" s="217"/>
    </row>
    <row r="95" spans="1:78" x14ac:dyDescent="0.25">
      <c r="E95" s="217"/>
    </row>
    <row r="96" spans="1:78" x14ac:dyDescent="0.25">
      <c r="E96" s="217"/>
    </row>
    <row r="97" spans="1:7" x14ac:dyDescent="0.25">
      <c r="E97" s="217"/>
    </row>
    <row r="98" spans="1:7" x14ac:dyDescent="0.25">
      <c r="E98" s="217"/>
    </row>
    <row r="99" spans="1:7" x14ac:dyDescent="0.25">
      <c r="E99" s="217"/>
    </row>
    <row r="100" spans="1:7" x14ac:dyDescent="0.25">
      <c r="E100" s="217"/>
    </row>
    <row r="101" spans="1:7" x14ac:dyDescent="0.25">
      <c r="E101" s="217"/>
    </row>
    <row r="102" spans="1:7" x14ac:dyDescent="0.25">
      <c r="E102" s="217"/>
    </row>
    <row r="103" spans="1:7" x14ac:dyDescent="0.25">
      <c r="E103" s="217"/>
    </row>
    <row r="104" spans="1:7" x14ac:dyDescent="0.25">
      <c r="E104" s="217"/>
    </row>
    <row r="105" spans="1:7" x14ac:dyDescent="0.25">
      <c r="E105" s="217"/>
    </row>
    <row r="106" spans="1:7" x14ac:dyDescent="0.25">
      <c r="E106" s="217"/>
    </row>
    <row r="107" spans="1:7" x14ac:dyDescent="0.25">
      <c r="A107" s="258"/>
      <c r="B107" s="258"/>
      <c r="C107" s="258"/>
      <c r="D107" s="258"/>
      <c r="E107" s="258"/>
      <c r="F107" s="258"/>
      <c r="G107" s="258"/>
    </row>
    <row r="108" spans="1:7" x14ac:dyDescent="0.25">
      <c r="A108" s="258"/>
      <c r="B108" s="258"/>
      <c r="C108" s="258"/>
      <c r="D108" s="258"/>
      <c r="E108" s="258"/>
      <c r="F108" s="258"/>
      <c r="G108" s="258"/>
    </row>
    <row r="109" spans="1:7" x14ac:dyDescent="0.25">
      <c r="A109" s="258"/>
      <c r="B109" s="258"/>
      <c r="C109" s="258"/>
      <c r="D109" s="258"/>
      <c r="E109" s="258"/>
      <c r="F109" s="258"/>
      <c r="G109" s="258"/>
    </row>
    <row r="110" spans="1:7" x14ac:dyDescent="0.25">
      <c r="A110" s="258"/>
      <c r="B110" s="258"/>
      <c r="C110" s="258"/>
      <c r="D110" s="258"/>
      <c r="E110" s="258"/>
      <c r="F110" s="258"/>
      <c r="G110" s="258"/>
    </row>
    <row r="111" spans="1:7" x14ac:dyDescent="0.25">
      <c r="E111" s="217"/>
    </row>
    <row r="112" spans="1:7" x14ac:dyDescent="0.25">
      <c r="E112" s="217"/>
    </row>
    <row r="113" spans="5:5" x14ac:dyDescent="0.25">
      <c r="E113" s="217"/>
    </row>
    <row r="114" spans="5:5" x14ac:dyDescent="0.25">
      <c r="E114" s="217"/>
    </row>
    <row r="115" spans="5:5" x14ac:dyDescent="0.25">
      <c r="E115" s="217"/>
    </row>
    <row r="116" spans="5:5" x14ac:dyDescent="0.25">
      <c r="E116" s="217"/>
    </row>
    <row r="117" spans="5:5" x14ac:dyDescent="0.25">
      <c r="E117" s="217"/>
    </row>
    <row r="118" spans="5:5" x14ac:dyDescent="0.25">
      <c r="E118" s="217"/>
    </row>
    <row r="119" spans="5:5" x14ac:dyDescent="0.25">
      <c r="E119" s="217"/>
    </row>
    <row r="120" spans="5:5" x14ac:dyDescent="0.25">
      <c r="E120" s="217"/>
    </row>
    <row r="121" spans="5:5" x14ac:dyDescent="0.25">
      <c r="E121" s="217"/>
    </row>
    <row r="122" spans="5:5" x14ac:dyDescent="0.25">
      <c r="E122" s="217"/>
    </row>
    <row r="123" spans="5:5" x14ac:dyDescent="0.25">
      <c r="E123" s="217"/>
    </row>
    <row r="124" spans="5:5" x14ac:dyDescent="0.25">
      <c r="E124" s="217"/>
    </row>
    <row r="125" spans="5:5" x14ac:dyDescent="0.25">
      <c r="E125" s="217"/>
    </row>
    <row r="126" spans="5:5" x14ac:dyDescent="0.25">
      <c r="E126" s="217"/>
    </row>
    <row r="127" spans="5:5" x14ac:dyDescent="0.25">
      <c r="E127" s="217"/>
    </row>
    <row r="128" spans="5:5" x14ac:dyDescent="0.25">
      <c r="E128" s="217"/>
    </row>
    <row r="129" spans="1:7" x14ac:dyDescent="0.25">
      <c r="E129" s="217"/>
    </row>
    <row r="130" spans="1:7" x14ac:dyDescent="0.25">
      <c r="E130" s="217"/>
    </row>
    <row r="131" spans="1:7" x14ac:dyDescent="0.25">
      <c r="E131" s="217"/>
    </row>
    <row r="132" spans="1:7" x14ac:dyDescent="0.25">
      <c r="E132" s="217"/>
    </row>
    <row r="133" spans="1:7" x14ac:dyDescent="0.25">
      <c r="E133" s="217"/>
    </row>
    <row r="134" spans="1:7" x14ac:dyDescent="0.25">
      <c r="E134" s="217"/>
    </row>
    <row r="135" spans="1:7" x14ac:dyDescent="0.25">
      <c r="E135" s="217"/>
    </row>
    <row r="136" spans="1:7" x14ac:dyDescent="0.25">
      <c r="E136" s="217"/>
    </row>
    <row r="137" spans="1:7" x14ac:dyDescent="0.25">
      <c r="E137" s="217"/>
    </row>
    <row r="138" spans="1:7" x14ac:dyDescent="0.25">
      <c r="E138" s="217"/>
    </row>
    <row r="139" spans="1:7" x14ac:dyDescent="0.25">
      <c r="E139" s="217"/>
    </row>
    <row r="140" spans="1:7" x14ac:dyDescent="0.25">
      <c r="E140" s="217"/>
    </row>
    <row r="141" spans="1:7" x14ac:dyDescent="0.25">
      <c r="E141" s="217"/>
    </row>
    <row r="142" spans="1:7" x14ac:dyDescent="0.25">
      <c r="A142" s="269"/>
      <c r="B142" s="269"/>
    </row>
    <row r="143" spans="1:7" x14ac:dyDescent="0.25">
      <c r="A143" s="258"/>
      <c r="B143" s="258"/>
      <c r="C143" s="270"/>
      <c r="D143" s="270"/>
      <c r="E143" s="271"/>
      <c r="F143" s="270"/>
      <c r="G143" s="272"/>
    </row>
    <row r="144" spans="1:7" x14ac:dyDescent="0.25">
      <c r="A144" s="273"/>
      <c r="B144" s="273"/>
      <c r="C144" s="258"/>
      <c r="D144" s="258"/>
      <c r="E144" s="274"/>
      <c r="F144" s="258"/>
      <c r="G144" s="258"/>
    </row>
    <row r="145" spans="1:7" x14ac:dyDescent="0.25">
      <c r="A145" s="258"/>
      <c r="B145" s="258"/>
      <c r="C145" s="258"/>
      <c r="D145" s="258"/>
      <c r="E145" s="274"/>
      <c r="F145" s="258"/>
      <c r="G145" s="258"/>
    </row>
    <row r="146" spans="1:7" x14ac:dyDescent="0.25">
      <c r="A146" s="258"/>
      <c r="B146" s="258"/>
      <c r="C146" s="258"/>
      <c r="D146" s="258"/>
      <c r="E146" s="274"/>
      <c r="F146" s="258"/>
      <c r="G146" s="258"/>
    </row>
    <row r="147" spans="1:7" x14ac:dyDescent="0.25">
      <c r="A147" s="258"/>
      <c r="B147" s="258"/>
      <c r="C147" s="258"/>
      <c r="D147" s="258"/>
      <c r="E147" s="274"/>
      <c r="F147" s="258"/>
      <c r="G147" s="258"/>
    </row>
    <row r="148" spans="1:7" x14ac:dyDescent="0.25">
      <c r="A148" s="258"/>
      <c r="B148" s="258"/>
      <c r="C148" s="258"/>
      <c r="D148" s="258"/>
      <c r="E148" s="274"/>
      <c r="F148" s="258"/>
      <c r="G148" s="258"/>
    </row>
    <row r="149" spans="1:7" x14ac:dyDescent="0.25">
      <c r="A149" s="258"/>
      <c r="B149" s="258"/>
      <c r="C149" s="258"/>
      <c r="D149" s="258"/>
      <c r="E149" s="274"/>
      <c r="F149" s="258"/>
      <c r="G149" s="258"/>
    </row>
    <row r="150" spans="1:7" x14ac:dyDescent="0.25">
      <c r="A150" s="258"/>
      <c r="B150" s="258"/>
      <c r="C150" s="258"/>
      <c r="D150" s="258"/>
      <c r="E150" s="274"/>
      <c r="F150" s="258"/>
      <c r="G150" s="258"/>
    </row>
    <row r="151" spans="1:7" x14ac:dyDescent="0.25">
      <c r="A151" s="258"/>
      <c r="B151" s="258"/>
      <c r="C151" s="258"/>
      <c r="D151" s="258"/>
      <c r="E151" s="274"/>
      <c r="F151" s="258"/>
      <c r="G151" s="258"/>
    </row>
    <row r="152" spans="1:7" x14ac:dyDescent="0.25">
      <c r="A152" s="258"/>
      <c r="B152" s="258"/>
      <c r="C152" s="258"/>
      <c r="D152" s="258"/>
      <c r="E152" s="274"/>
      <c r="F152" s="258"/>
      <c r="G152" s="258"/>
    </row>
    <row r="153" spans="1:7" x14ac:dyDescent="0.25">
      <c r="A153" s="258"/>
      <c r="B153" s="258"/>
      <c r="C153" s="258"/>
      <c r="D153" s="258"/>
      <c r="E153" s="274"/>
      <c r="F153" s="258"/>
      <c r="G153" s="258"/>
    </row>
    <row r="154" spans="1:7" x14ac:dyDescent="0.25">
      <c r="A154" s="258"/>
      <c r="B154" s="258"/>
      <c r="C154" s="258"/>
      <c r="D154" s="258"/>
      <c r="E154" s="274"/>
      <c r="F154" s="258"/>
      <c r="G154" s="258"/>
    </row>
    <row r="155" spans="1:7" x14ac:dyDescent="0.25">
      <c r="A155" s="258"/>
      <c r="B155" s="258"/>
      <c r="C155" s="258"/>
      <c r="D155" s="258"/>
      <c r="E155" s="274"/>
      <c r="F155" s="258"/>
      <c r="G155" s="258"/>
    </row>
    <row r="156" spans="1:7" x14ac:dyDescent="0.25">
      <c r="A156" s="258"/>
      <c r="B156" s="258"/>
      <c r="C156" s="258"/>
      <c r="D156" s="258"/>
      <c r="E156" s="274"/>
      <c r="F156" s="258"/>
      <c r="G156" s="258"/>
    </row>
  </sheetData>
  <mergeCells count="45">
    <mergeCell ref="C81:D81"/>
    <mergeCell ref="C68:D68"/>
    <mergeCell ref="C70:D70"/>
    <mergeCell ref="C74:D74"/>
    <mergeCell ref="C57:D57"/>
    <mergeCell ref="C58:D58"/>
    <mergeCell ref="C59:D59"/>
    <mergeCell ref="C60:D60"/>
    <mergeCell ref="C61:D61"/>
    <mergeCell ref="C62:D62"/>
    <mergeCell ref="C63:D63"/>
    <mergeCell ref="C64:D64"/>
    <mergeCell ref="C48:D48"/>
    <mergeCell ref="C49:D49"/>
    <mergeCell ref="C50:D50"/>
    <mergeCell ref="C51:D51"/>
    <mergeCell ref="C53:D53"/>
    <mergeCell ref="C44:D44"/>
    <mergeCell ref="C45:D45"/>
    <mergeCell ref="C46:D46"/>
    <mergeCell ref="C21:D21"/>
    <mergeCell ref="C22:D22"/>
    <mergeCell ref="C23:D23"/>
    <mergeCell ref="C24:D24"/>
    <mergeCell ref="C27:D27"/>
    <mergeCell ref="C31:D31"/>
    <mergeCell ref="C32:D32"/>
    <mergeCell ref="C36:D36"/>
    <mergeCell ref="C38:D38"/>
    <mergeCell ref="C42:D42"/>
    <mergeCell ref="C43:D43"/>
    <mergeCell ref="C20:D20"/>
    <mergeCell ref="A1:G1"/>
    <mergeCell ref="A3:B3"/>
    <mergeCell ref="A4:B4"/>
    <mergeCell ref="E4:G4"/>
    <mergeCell ref="C9:D9"/>
    <mergeCell ref="C10:D10"/>
    <mergeCell ref="C11:D11"/>
    <mergeCell ref="C12:D12"/>
    <mergeCell ref="C13:D13"/>
    <mergeCell ref="C14:D14"/>
    <mergeCell ref="C15:D15"/>
    <mergeCell ref="C18:D18"/>
    <mergeCell ref="C19:D1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scale="86" fitToHeight="0" orientation="portrait" horizontalDpi="300" r:id="rId1"/>
  <headerFooter alignWithMargins="0">
    <oddFooter>&amp;R&amp;"Arial,Obyčejné"Strana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4">
    <pageSetUpPr fitToPage="1"/>
  </sheetPr>
  <dimension ref="A1:BE51"/>
  <sheetViews>
    <sheetView topLeftCell="A19" zoomScaleNormal="100" workbookViewId="0">
      <selection activeCell="J39" sqref="J39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4</v>
      </c>
      <c r="D2" s="83" t="s">
        <v>361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04 Rek'!E16</f>
        <v>0</v>
      </c>
      <c r="D15" s="134" t="str">
        <f>'01 04 Rek'!A21</f>
        <v>Ztížené výrobní podmínky</v>
      </c>
      <c r="E15" s="135"/>
      <c r="F15" s="136"/>
      <c r="G15" s="133">
        <f>'01 04 Rek'!I21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04 Rek'!F16</f>
        <v>0</v>
      </c>
      <c r="D16" s="86" t="str">
        <f>'01 04 Rek'!A22</f>
        <v>Oborová přirážka</v>
      </c>
      <c r="E16" s="137"/>
      <c r="F16" s="138"/>
      <c r="G16" s="133">
        <f>'01 04 Rek'!I22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04 Rek'!H16</f>
        <v>0</v>
      </c>
      <c r="D17" s="86" t="str">
        <f>'01 04 Rek'!A23</f>
        <v>Přesun stavebních kapacit</v>
      </c>
      <c r="E17" s="137"/>
      <c r="F17" s="138"/>
      <c r="G17" s="133">
        <f>'01 04 Rek'!I23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04 Rek'!G16</f>
        <v>0</v>
      </c>
      <c r="D18" s="86" t="str">
        <f>'01 04 Rek'!A24</f>
        <v>Mimostaveništní doprava</v>
      </c>
      <c r="E18" s="137"/>
      <c r="F18" s="138"/>
      <c r="G18" s="133">
        <f>'01 04 Rek'!I24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04 Rek'!A25</f>
        <v>Zařízení staveniště</v>
      </c>
      <c r="E19" s="137"/>
      <c r="F19" s="138"/>
      <c r="G19" s="133">
        <f>'01 04 Rek'!I25</f>
        <v>0</v>
      </c>
    </row>
    <row r="20" spans="1:7" ht="15.9" customHeight="1" x14ac:dyDescent="0.25">
      <c r="A20" s="141"/>
      <c r="B20" s="132"/>
      <c r="C20" s="133"/>
      <c r="D20" s="86" t="str">
        <f>'01 04 Rek'!A26</f>
        <v>Provoz investora</v>
      </c>
      <c r="E20" s="137"/>
      <c r="F20" s="138"/>
      <c r="G20" s="133">
        <f>'01 04 Rek'!I26</f>
        <v>0</v>
      </c>
    </row>
    <row r="21" spans="1:7" ht="15.9" customHeight="1" x14ac:dyDescent="0.25">
      <c r="A21" s="141" t="s">
        <v>28</v>
      </c>
      <c r="B21" s="132"/>
      <c r="C21" s="133">
        <f>'01 04 Rek'!I16</f>
        <v>0</v>
      </c>
      <c r="D21" s="86" t="str">
        <f>'01 04 Rek'!A27</f>
        <v>Kompletační činnost (IČD)</v>
      </c>
      <c r="E21" s="137"/>
      <c r="F21" s="138"/>
      <c r="G21" s="133">
        <f>'01 04 Rek'!I27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04 Rek'!H29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rintOptions horizontalCentered="1"/>
  <pageMargins left="0.59055118110236227" right="0.39370078740157483" top="0.59055118110236227" bottom="0.98425196850393704" header="0.19685039370078741" footer="0.51181102362204722"/>
  <pageSetup paperSize="9" fitToHeight="0" orientation="portrait" horizontalDpi="300" verticalDpi="300" r:id="rId1"/>
  <headerFooter alignWithMargins="0">
    <oddFooter>&amp;R&amp;"Arial,Obyčejné"Strana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34">
    <pageSetUpPr fitToPage="1"/>
  </sheetPr>
  <dimension ref="A1:BE80"/>
  <sheetViews>
    <sheetView workbookViewId="0">
      <selection activeCell="G29" sqref="G29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9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4</v>
      </c>
      <c r="I1" s="176"/>
    </row>
    <row r="2" spans="1:9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361</v>
      </c>
      <c r="H2" s="305"/>
      <c r="I2" s="306"/>
    </row>
    <row r="3" spans="1:9" ht="13.8" thickTop="1" x14ac:dyDescent="0.25">
      <c r="F3" s="112"/>
    </row>
    <row r="4" spans="1:9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9" ht="13.8" thickBot="1" x14ac:dyDescent="0.3"/>
    <row r="6" spans="1:9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9" s="112" customFormat="1" x14ac:dyDescent="0.25">
      <c r="A7" s="275" t="str">
        <f>'01 04 Pol'!B7</f>
        <v>1</v>
      </c>
      <c r="B7" s="60" t="str">
        <f>'01 04 Pol'!C7</f>
        <v>Zemní práce</v>
      </c>
      <c r="D7" s="189"/>
      <c r="E7" s="276">
        <f>'01 04 Pol'!AY24</f>
        <v>0</v>
      </c>
      <c r="F7" s="277">
        <f>'01 04 Pol'!AZ24</f>
        <v>0</v>
      </c>
      <c r="G7" s="277">
        <f>'01 04 Pol'!BA24</f>
        <v>0</v>
      </c>
      <c r="H7" s="277">
        <f>'01 04 Pol'!BB24</f>
        <v>0</v>
      </c>
      <c r="I7" s="278">
        <f>'01 04 Pol'!BC24</f>
        <v>0</v>
      </c>
    </row>
    <row r="8" spans="1:9" s="112" customFormat="1" x14ac:dyDescent="0.25">
      <c r="A8" s="275" t="str">
        <f>'01 04 Pol'!B25</f>
        <v>2</v>
      </c>
      <c r="B8" s="60" t="str">
        <f>'01 04 Pol'!C25</f>
        <v>Základy a zvláštní zakládání</v>
      </c>
      <c r="D8" s="189"/>
      <c r="E8" s="276">
        <f>'01 04 Pol'!AY33</f>
        <v>0</v>
      </c>
      <c r="F8" s="277">
        <f>'01 04 Pol'!AZ33</f>
        <v>0</v>
      </c>
      <c r="G8" s="277">
        <f>'01 04 Pol'!BA33</f>
        <v>0</v>
      </c>
      <c r="H8" s="277">
        <f>'01 04 Pol'!BB33</f>
        <v>0</v>
      </c>
      <c r="I8" s="278">
        <f>'01 04 Pol'!BC33</f>
        <v>0</v>
      </c>
    </row>
    <row r="9" spans="1:9" s="112" customFormat="1" x14ac:dyDescent="0.25">
      <c r="A9" s="275" t="str">
        <f>'01 04 Pol'!B34</f>
        <v>5</v>
      </c>
      <c r="B9" s="60" t="str">
        <f>'01 04 Pol'!C34</f>
        <v>Komunikace</v>
      </c>
      <c r="D9" s="189"/>
      <c r="E9" s="276">
        <f>'01 04 Pol'!AY37</f>
        <v>0</v>
      </c>
      <c r="F9" s="277">
        <f>'01 04 Pol'!AZ37</f>
        <v>0</v>
      </c>
      <c r="G9" s="277">
        <f>'01 04 Pol'!BA37</f>
        <v>0</v>
      </c>
      <c r="H9" s="277">
        <f>'01 04 Pol'!BB37</f>
        <v>0</v>
      </c>
      <c r="I9" s="278">
        <f>'01 04 Pol'!BC37</f>
        <v>0</v>
      </c>
    </row>
    <row r="10" spans="1:9" s="112" customFormat="1" x14ac:dyDescent="0.25">
      <c r="A10" s="275" t="str">
        <f>'01 04 Pol'!B38</f>
        <v>63</v>
      </c>
      <c r="B10" s="60" t="str">
        <f>'01 04 Pol'!C38</f>
        <v>Podlahy a podlahové konstrukce</v>
      </c>
      <c r="D10" s="189"/>
      <c r="E10" s="276">
        <f>'01 04 Pol'!AY41</f>
        <v>0</v>
      </c>
      <c r="F10" s="277">
        <f>'01 04 Pol'!AZ41</f>
        <v>0</v>
      </c>
      <c r="G10" s="277">
        <f>'01 04 Pol'!BA41</f>
        <v>0</v>
      </c>
      <c r="H10" s="277">
        <f>'01 04 Pol'!BB41</f>
        <v>0</v>
      </c>
      <c r="I10" s="278">
        <f>'01 04 Pol'!BC41</f>
        <v>0</v>
      </c>
    </row>
    <row r="11" spans="1:9" s="112" customFormat="1" x14ac:dyDescent="0.25">
      <c r="A11" s="275" t="str">
        <f>'01 04 Pol'!B42</f>
        <v>91</v>
      </c>
      <c r="B11" s="60" t="str">
        <f>'01 04 Pol'!C42</f>
        <v>Doplňující práce na komunikaci</v>
      </c>
      <c r="D11" s="189"/>
      <c r="E11" s="276">
        <f>'01 04 Pol'!AY45</f>
        <v>0</v>
      </c>
      <c r="F11" s="277">
        <f>'01 04 Pol'!AZ45</f>
        <v>0</v>
      </c>
      <c r="G11" s="277">
        <f>'01 04 Pol'!BA45</f>
        <v>0</v>
      </c>
      <c r="H11" s="277">
        <f>'01 04 Pol'!BB45</f>
        <v>0</v>
      </c>
      <c r="I11" s="278">
        <f>'01 04 Pol'!BC45</f>
        <v>0</v>
      </c>
    </row>
    <row r="12" spans="1:9" s="112" customFormat="1" x14ac:dyDescent="0.25">
      <c r="A12" s="275" t="str">
        <f>'01 04 Pol'!B46</f>
        <v>96</v>
      </c>
      <c r="B12" s="60" t="str">
        <f>'01 04 Pol'!C46</f>
        <v>Bourání konstrukcí</v>
      </c>
      <c r="D12" s="189"/>
      <c r="E12" s="276">
        <f>'01 04 Pol'!AY50</f>
        <v>0</v>
      </c>
      <c r="F12" s="277">
        <f>'01 04 Pol'!AZ50</f>
        <v>0</v>
      </c>
      <c r="G12" s="277">
        <f>'01 04 Pol'!BA50</f>
        <v>0</v>
      </c>
      <c r="H12" s="277">
        <f>'01 04 Pol'!BB50</f>
        <v>0</v>
      </c>
      <c r="I12" s="278">
        <f>'01 04 Pol'!BC50</f>
        <v>0</v>
      </c>
    </row>
    <row r="13" spans="1:9" s="112" customFormat="1" x14ac:dyDescent="0.25">
      <c r="A13" s="275" t="str">
        <f>'01 04 Pol'!B51</f>
        <v>99</v>
      </c>
      <c r="B13" s="60" t="str">
        <f>'01 04 Pol'!C51</f>
        <v>Staveništní přesun hmot</v>
      </c>
      <c r="D13" s="189"/>
      <c r="E13" s="276">
        <f>'01 04 Pol'!AY53</f>
        <v>0</v>
      </c>
      <c r="F13" s="277">
        <f>'01 04 Pol'!AZ53</f>
        <v>0</v>
      </c>
      <c r="G13" s="277">
        <f>'01 04 Pol'!BA53</f>
        <v>0</v>
      </c>
      <c r="H13" s="277">
        <f>'01 04 Pol'!BB53</f>
        <v>0</v>
      </c>
      <c r="I13" s="278">
        <f>'01 04 Pol'!BC53</f>
        <v>0</v>
      </c>
    </row>
    <row r="14" spans="1:9" s="112" customFormat="1" x14ac:dyDescent="0.25">
      <c r="A14" s="275" t="str">
        <f>'01 04 Pol'!B54</f>
        <v>M21</v>
      </c>
      <c r="B14" s="60" t="str">
        <f>'01 04 Pol'!C54</f>
        <v>Elektromontáže</v>
      </c>
      <c r="D14" s="189"/>
      <c r="E14" s="276">
        <f>'01 04 Pol'!AY57</f>
        <v>0</v>
      </c>
      <c r="F14" s="277">
        <f>'01 04 Pol'!AZ57</f>
        <v>0</v>
      </c>
      <c r="G14" s="277">
        <f>'01 04 Pol'!BA57</f>
        <v>0</v>
      </c>
      <c r="H14" s="277">
        <f>'01 04 Pol'!BB57</f>
        <v>0</v>
      </c>
      <c r="I14" s="278">
        <f>'01 04 Pol'!BC57</f>
        <v>0</v>
      </c>
    </row>
    <row r="15" spans="1:9" s="112" customFormat="1" ht="13.8" thickBot="1" x14ac:dyDescent="0.3">
      <c r="A15" s="275" t="str">
        <f>'01 04 Pol'!B58</f>
        <v>D96</v>
      </c>
      <c r="B15" s="60" t="str">
        <f>'01 04 Pol'!C58</f>
        <v>Přesuny suti</v>
      </c>
      <c r="D15" s="189"/>
      <c r="E15" s="276">
        <f>'01 04 Pol'!AY63</f>
        <v>0</v>
      </c>
      <c r="F15" s="277">
        <f>'01 04 Pol'!AZ63</f>
        <v>0</v>
      </c>
      <c r="G15" s="277">
        <f>'01 04 Pol'!BA63</f>
        <v>0</v>
      </c>
      <c r="H15" s="277">
        <f>'01 04 Pol'!BB63</f>
        <v>0</v>
      </c>
      <c r="I15" s="278">
        <f>'01 04 Pol'!BC63</f>
        <v>0</v>
      </c>
    </row>
    <row r="16" spans="1:9" s="14" customFormat="1" ht="13.8" thickBot="1" x14ac:dyDescent="0.3">
      <c r="A16" s="190"/>
      <c r="B16" s="191" t="s">
        <v>77</v>
      </c>
      <c r="C16" s="191"/>
      <c r="D16" s="192"/>
      <c r="E16" s="193">
        <f>SUM(E7:E15)</f>
        <v>0</v>
      </c>
      <c r="F16" s="194">
        <f>SUM(F7:F15)</f>
        <v>0</v>
      </c>
      <c r="G16" s="194">
        <f>SUM(G7:G15)</f>
        <v>0</v>
      </c>
      <c r="H16" s="194">
        <f>SUM(H7:H15)</f>
        <v>0</v>
      </c>
      <c r="I16" s="195">
        <f>SUM(I7:I15)</f>
        <v>0</v>
      </c>
    </row>
    <row r="17" spans="1:57" x14ac:dyDescent="0.25">
      <c r="A17" s="112"/>
      <c r="B17" s="112"/>
      <c r="C17" s="112"/>
      <c r="D17" s="112"/>
      <c r="E17" s="112"/>
      <c r="F17" s="112"/>
      <c r="G17" s="112"/>
      <c r="H17" s="112"/>
      <c r="I17" s="112"/>
    </row>
    <row r="18" spans="1:57" ht="19.5" customHeight="1" x14ac:dyDescent="0.3">
      <c r="A18" s="181" t="s">
        <v>78</v>
      </c>
      <c r="B18" s="181"/>
      <c r="C18" s="181"/>
      <c r="D18" s="181"/>
      <c r="E18" s="181"/>
      <c r="F18" s="181"/>
      <c r="G18" s="196"/>
      <c r="H18" s="181"/>
      <c r="I18" s="181"/>
      <c r="BA18" s="118"/>
      <c r="BB18" s="118"/>
      <c r="BC18" s="118"/>
      <c r="BD18" s="118"/>
      <c r="BE18" s="118"/>
    </row>
    <row r="19" spans="1:57" ht="13.8" thickBot="1" x14ac:dyDescent="0.3"/>
    <row r="20" spans="1:57" x14ac:dyDescent="0.25">
      <c r="A20" s="147" t="s">
        <v>79</v>
      </c>
      <c r="B20" s="148"/>
      <c r="C20" s="148"/>
      <c r="D20" s="197"/>
      <c r="E20" s="198" t="s">
        <v>80</v>
      </c>
      <c r="F20" s="199" t="s">
        <v>13</v>
      </c>
      <c r="G20" s="200" t="s">
        <v>81</v>
      </c>
      <c r="H20" s="201"/>
      <c r="I20" s="202" t="s">
        <v>80</v>
      </c>
    </row>
    <row r="21" spans="1:57" x14ac:dyDescent="0.25">
      <c r="A21" s="141" t="s">
        <v>266</v>
      </c>
      <c r="B21" s="132"/>
      <c r="C21" s="132"/>
      <c r="D21" s="203"/>
      <c r="E21" s="204">
        <v>0</v>
      </c>
      <c r="F21" s="205">
        <v>0</v>
      </c>
      <c r="G21" s="206">
        <f>E16</f>
        <v>0</v>
      </c>
      <c r="H21" s="207"/>
      <c r="I21" s="208">
        <f t="shared" ref="I21:I28" si="0">E21+F21*G21/100</f>
        <v>0</v>
      </c>
      <c r="BA21" s="1">
        <v>0</v>
      </c>
    </row>
    <row r="22" spans="1:57" x14ac:dyDescent="0.25">
      <c r="A22" s="141" t="s">
        <v>267</v>
      </c>
      <c r="B22" s="132"/>
      <c r="C22" s="132"/>
      <c r="D22" s="203"/>
      <c r="E22" s="204">
        <v>0</v>
      </c>
      <c r="F22" s="205">
        <v>0</v>
      </c>
      <c r="G22" s="206">
        <f>G21</f>
        <v>0</v>
      </c>
      <c r="H22" s="207"/>
      <c r="I22" s="208">
        <f t="shared" si="0"/>
        <v>0</v>
      </c>
      <c r="BA22" s="1">
        <v>0</v>
      </c>
    </row>
    <row r="23" spans="1:57" x14ac:dyDescent="0.25">
      <c r="A23" s="141" t="s">
        <v>268</v>
      </c>
      <c r="B23" s="132"/>
      <c r="C23" s="132"/>
      <c r="D23" s="203"/>
      <c r="E23" s="204">
        <v>0</v>
      </c>
      <c r="F23" s="205">
        <v>0</v>
      </c>
      <c r="G23" s="206">
        <f>G22</f>
        <v>0</v>
      </c>
      <c r="H23" s="207"/>
      <c r="I23" s="208">
        <f t="shared" si="0"/>
        <v>0</v>
      </c>
      <c r="BA23" s="1">
        <v>0</v>
      </c>
    </row>
    <row r="24" spans="1:57" x14ac:dyDescent="0.25">
      <c r="A24" s="141" t="s">
        <v>269</v>
      </c>
      <c r="B24" s="132"/>
      <c r="C24" s="132"/>
      <c r="D24" s="203"/>
      <c r="E24" s="204">
        <v>0</v>
      </c>
      <c r="F24" s="205">
        <v>0</v>
      </c>
      <c r="G24" s="206">
        <f>G23</f>
        <v>0</v>
      </c>
      <c r="H24" s="207"/>
      <c r="I24" s="208">
        <f t="shared" si="0"/>
        <v>0</v>
      </c>
      <c r="BA24" s="1">
        <v>0</v>
      </c>
    </row>
    <row r="25" spans="1:57" x14ac:dyDescent="0.25">
      <c r="A25" s="141" t="s">
        <v>270</v>
      </c>
      <c r="B25" s="132"/>
      <c r="C25" s="132"/>
      <c r="D25" s="203"/>
      <c r="E25" s="204">
        <v>0</v>
      </c>
      <c r="F25" s="205">
        <v>0</v>
      </c>
      <c r="G25" s="206">
        <f>G24+H16</f>
        <v>0</v>
      </c>
      <c r="H25" s="207"/>
      <c r="I25" s="208">
        <f t="shared" si="0"/>
        <v>0</v>
      </c>
      <c r="BA25" s="1">
        <v>1</v>
      </c>
    </row>
    <row r="26" spans="1:57" x14ac:dyDescent="0.25">
      <c r="A26" s="141" t="s">
        <v>271</v>
      </c>
      <c r="B26" s="132"/>
      <c r="C26" s="132"/>
      <c r="D26" s="203"/>
      <c r="E26" s="204">
        <v>0</v>
      </c>
      <c r="F26" s="205">
        <v>0</v>
      </c>
      <c r="G26" s="206">
        <f>G25</f>
        <v>0</v>
      </c>
      <c r="H26" s="207"/>
      <c r="I26" s="208">
        <f t="shared" si="0"/>
        <v>0</v>
      </c>
      <c r="BA26" s="1">
        <v>1</v>
      </c>
    </row>
    <row r="27" spans="1:57" x14ac:dyDescent="0.25">
      <c r="A27" s="141" t="s">
        <v>272</v>
      </c>
      <c r="B27" s="132"/>
      <c r="C27" s="132"/>
      <c r="D27" s="203"/>
      <c r="E27" s="204">
        <v>0</v>
      </c>
      <c r="F27" s="205">
        <v>0</v>
      </c>
      <c r="G27" s="206">
        <f>G26</f>
        <v>0</v>
      </c>
      <c r="H27" s="207"/>
      <c r="I27" s="208">
        <f t="shared" si="0"/>
        <v>0</v>
      </c>
      <c r="BA27" s="1">
        <v>2</v>
      </c>
    </row>
    <row r="28" spans="1:57" x14ac:dyDescent="0.25">
      <c r="A28" s="141" t="s">
        <v>273</v>
      </c>
      <c r="B28" s="132"/>
      <c r="C28" s="132"/>
      <c r="D28" s="203"/>
      <c r="E28" s="204">
        <v>0</v>
      </c>
      <c r="F28" s="205">
        <v>0</v>
      </c>
      <c r="G28" s="206">
        <f>G27</f>
        <v>0</v>
      </c>
      <c r="H28" s="207"/>
      <c r="I28" s="208">
        <f t="shared" si="0"/>
        <v>0</v>
      </c>
      <c r="BA28" s="1">
        <v>2</v>
      </c>
    </row>
    <row r="29" spans="1:57" ht="13.8" thickBot="1" x14ac:dyDescent="0.3">
      <c r="A29" s="209"/>
      <c r="B29" s="210" t="s">
        <v>82</v>
      </c>
      <c r="C29" s="211"/>
      <c r="D29" s="212"/>
      <c r="E29" s="213"/>
      <c r="F29" s="214"/>
      <c r="G29" s="214"/>
      <c r="H29" s="307">
        <f>SUM(I21:I28)</f>
        <v>0</v>
      </c>
      <c r="I29" s="308"/>
    </row>
    <row r="31" spans="1:57" x14ac:dyDescent="0.25">
      <c r="B31" s="14"/>
      <c r="F31" s="215"/>
      <c r="G31" s="216"/>
      <c r="H31" s="216"/>
      <c r="I31" s="46"/>
    </row>
    <row r="32" spans="1:57" x14ac:dyDescent="0.25"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  <row r="77" spans="6:9" x14ac:dyDescent="0.25">
      <c r="F77" s="215"/>
      <c r="G77" s="216"/>
      <c r="H77" s="216"/>
      <c r="I77" s="46"/>
    </row>
    <row r="78" spans="6:9" x14ac:dyDescent="0.25">
      <c r="F78" s="215"/>
      <c r="G78" s="216"/>
      <c r="H78" s="216"/>
      <c r="I78" s="46"/>
    </row>
    <row r="79" spans="6:9" x14ac:dyDescent="0.25">
      <c r="F79" s="215"/>
      <c r="G79" s="216"/>
      <c r="H79" s="216"/>
      <c r="I79" s="46"/>
    </row>
    <row r="80" spans="6:9" x14ac:dyDescent="0.25">
      <c r="F80" s="215"/>
      <c r="G80" s="216"/>
      <c r="H80" s="216"/>
      <c r="I80" s="46"/>
    </row>
  </sheetData>
  <mergeCells count="4">
    <mergeCell ref="A1:B1"/>
    <mergeCell ref="A2:B2"/>
    <mergeCell ref="G2:I2"/>
    <mergeCell ref="H29:I29"/>
  </mergeCells>
  <printOptions horizontalCentered="1"/>
  <pageMargins left="0.59055118110236227" right="0.39370078740157483" top="0.59055118110236227" bottom="0.98425196850393704" header="0.19685039370078741" footer="0.51181102362204722"/>
  <pageSetup paperSize="9" scale="99" fitToHeight="0" orientation="portrait" horizontalDpi="300" verticalDpi="300" r:id="rId1"/>
  <headerFooter alignWithMargins="0">
    <oddFooter>&amp;R&amp;"Arial,Obyčejné"Strana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5">
    <pageSetUpPr fitToPage="1"/>
  </sheetPr>
  <dimension ref="A1:BZ136"/>
  <sheetViews>
    <sheetView showGridLines="0" showZeros="0" zoomScaleNormal="100" zoomScaleSheetLayoutView="100" workbookViewId="0">
      <selection activeCell="N18" sqref="N18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6640625" style="225" bestFit="1" customWidth="1"/>
    <col min="6" max="6" width="8.33203125" style="217" bestFit="1" customWidth="1"/>
    <col min="7" max="7" width="10.33203125" style="217" bestFit="1" customWidth="1"/>
    <col min="8" max="8" width="9.88671875" style="217" bestFit="1" customWidth="1"/>
    <col min="9" max="9" width="8.44140625" style="217" bestFit="1" customWidth="1"/>
    <col min="10" max="10" width="11" style="217" hidden="1" customWidth="1"/>
    <col min="11" max="11" width="10.44140625" style="217" hidden="1" customWidth="1"/>
    <col min="12" max="12" width="11.664062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04 Rek'!H1</f>
        <v>4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04 Rek'!G2</f>
        <v>Základ pod čističku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117</v>
      </c>
      <c r="C8" s="245" t="s">
        <v>118</v>
      </c>
      <c r="D8" s="246" t="s">
        <v>110</v>
      </c>
      <c r="E8" s="247">
        <v>4.1139999999999999</v>
      </c>
      <c r="F8" s="247"/>
      <c r="G8" s="248">
        <f>E8*F8</f>
        <v>0</v>
      </c>
      <c r="H8" s="249">
        <v>0</v>
      </c>
      <c r="I8" s="250">
        <f>E8*H8</f>
        <v>0</v>
      </c>
      <c r="J8" s="249">
        <v>0</v>
      </c>
      <c r="K8" s="250">
        <f>E8*J8</f>
        <v>0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43">
        <v>2</v>
      </c>
      <c r="B9" s="244" t="s">
        <v>122</v>
      </c>
      <c r="C9" s="245" t="s">
        <v>123</v>
      </c>
      <c r="D9" s="246" t="s">
        <v>110</v>
      </c>
      <c r="E9" s="247">
        <v>4.1139999999999999</v>
      </c>
      <c r="F9" s="247"/>
      <c r="G9" s="248">
        <f>E9*F9</f>
        <v>0</v>
      </c>
      <c r="H9" s="249">
        <v>0</v>
      </c>
      <c r="I9" s="250">
        <f>E9*H9</f>
        <v>0</v>
      </c>
      <c r="J9" s="249">
        <v>0</v>
      </c>
      <c r="K9" s="250">
        <f>E9*J9</f>
        <v>0</v>
      </c>
      <c r="M9" s="242">
        <v>2</v>
      </c>
      <c r="Y9" s="217">
        <v>1</v>
      </c>
      <c r="Z9" s="217">
        <v>1</v>
      </c>
      <c r="AA9" s="217">
        <v>1</v>
      </c>
      <c r="AX9" s="217">
        <v>1</v>
      </c>
      <c r="AY9" s="217">
        <f>IF(AX9=1,G9,0)</f>
        <v>0</v>
      </c>
      <c r="AZ9" s="217">
        <f>IF(AX9=2,G9,0)</f>
        <v>0</v>
      </c>
      <c r="BA9" s="217">
        <f>IF(AX9=3,G9,0)</f>
        <v>0</v>
      </c>
      <c r="BB9" s="217">
        <f>IF(AX9=4,G9,0)</f>
        <v>0</v>
      </c>
      <c r="BC9" s="217">
        <f>IF(AX9=5,G9,0)</f>
        <v>0</v>
      </c>
      <c r="BY9" s="242">
        <v>1</v>
      </c>
      <c r="BZ9" s="242">
        <v>1</v>
      </c>
    </row>
    <row r="10" spans="1:78" x14ac:dyDescent="0.25">
      <c r="A10" s="243">
        <v>3</v>
      </c>
      <c r="B10" s="244" t="s">
        <v>279</v>
      </c>
      <c r="C10" s="245" t="s">
        <v>280</v>
      </c>
      <c r="D10" s="246" t="s">
        <v>110</v>
      </c>
      <c r="E10" s="247">
        <v>4.1139999999999999</v>
      </c>
      <c r="F10" s="247"/>
      <c r="G10" s="248">
        <f>E10*F10</f>
        <v>0</v>
      </c>
      <c r="H10" s="249">
        <v>0</v>
      </c>
      <c r="I10" s="250">
        <f>E10*H10</f>
        <v>0</v>
      </c>
      <c r="J10" s="249">
        <v>0</v>
      </c>
      <c r="K10" s="250">
        <f>E10*J10</f>
        <v>0</v>
      </c>
      <c r="M10" s="242">
        <v>2</v>
      </c>
      <c r="Y10" s="217">
        <v>1</v>
      </c>
      <c r="Z10" s="217">
        <v>1</v>
      </c>
      <c r="AA10" s="217">
        <v>1</v>
      </c>
      <c r="AX10" s="217">
        <v>1</v>
      </c>
      <c r="AY10" s="217">
        <f>IF(AX10=1,G10,0)</f>
        <v>0</v>
      </c>
      <c r="AZ10" s="217">
        <f>IF(AX10=2,G10,0)</f>
        <v>0</v>
      </c>
      <c r="BA10" s="217">
        <f>IF(AX10=3,G10,0)</f>
        <v>0</v>
      </c>
      <c r="BB10" s="217">
        <f>IF(AX10=4,G10,0)</f>
        <v>0</v>
      </c>
      <c r="BC10" s="217">
        <f>IF(AX10=5,G10,0)</f>
        <v>0</v>
      </c>
      <c r="BY10" s="242">
        <v>1</v>
      </c>
      <c r="BZ10" s="242">
        <v>1</v>
      </c>
    </row>
    <row r="11" spans="1:78" x14ac:dyDescent="0.25">
      <c r="A11" s="251"/>
      <c r="B11" s="253"/>
      <c r="C11" s="309" t="s">
        <v>112</v>
      </c>
      <c r="D11" s="310"/>
      <c r="E11" s="279">
        <v>0</v>
      </c>
      <c r="F11" s="255"/>
      <c r="G11" s="256"/>
      <c r="H11" s="257"/>
      <c r="I11" s="252"/>
      <c r="J11" s="258"/>
      <c r="K11" s="252"/>
      <c r="M11" s="242"/>
    </row>
    <row r="12" spans="1:78" x14ac:dyDescent="0.25">
      <c r="A12" s="251"/>
      <c r="B12" s="253"/>
      <c r="C12" s="309" t="s">
        <v>362</v>
      </c>
      <c r="D12" s="310"/>
      <c r="E12" s="279">
        <v>8.2279999999999998</v>
      </c>
      <c r="F12" s="255"/>
      <c r="G12" s="256"/>
      <c r="H12" s="257"/>
      <c r="I12" s="252"/>
      <c r="J12" s="258"/>
      <c r="K12" s="252"/>
      <c r="M12" s="242"/>
    </row>
    <row r="13" spans="1:78" x14ac:dyDescent="0.25">
      <c r="A13" s="251"/>
      <c r="B13" s="253"/>
      <c r="C13" s="309" t="s">
        <v>115</v>
      </c>
      <c r="D13" s="310"/>
      <c r="E13" s="279">
        <v>8.2279999999999998</v>
      </c>
      <c r="F13" s="255"/>
      <c r="G13" s="256"/>
      <c r="H13" s="257"/>
      <c r="I13" s="252"/>
      <c r="J13" s="258"/>
      <c r="K13" s="252"/>
      <c r="M13" s="242"/>
    </row>
    <row r="14" spans="1:78" x14ac:dyDescent="0.25">
      <c r="A14" s="251"/>
      <c r="B14" s="253"/>
      <c r="C14" s="316" t="s">
        <v>363</v>
      </c>
      <c r="D14" s="310"/>
      <c r="E14" s="254">
        <v>4.1139999999999999</v>
      </c>
      <c r="F14" s="255"/>
      <c r="G14" s="256"/>
      <c r="H14" s="257"/>
      <c r="I14" s="252"/>
      <c r="J14" s="258"/>
      <c r="K14" s="252"/>
      <c r="M14" s="242"/>
    </row>
    <row r="15" spans="1:78" x14ac:dyDescent="0.25">
      <c r="A15" s="243">
        <v>4</v>
      </c>
      <c r="B15" s="244" t="s">
        <v>364</v>
      </c>
      <c r="C15" s="245" t="s">
        <v>365</v>
      </c>
      <c r="D15" s="246" t="s">
        <v>110</v>
      </c>
      <c r="E15" s="247">
        <v>4.1139999999999999</v>
      </c>
      <c r="F15" s="247"/>
      <c r="G15" s="248">
        <f>E15*F15</f>
        <v>0</v>
      </c>
      <c r="H15" s="249">
        <v>0</v>
      </c>
      <c r="I15" s="250">
        <f>E15*H15</f>
        <v>0</v>
      </c>
      <c r="J15" s="249">
        <v>0</v>
      </c>
      <c r="K15" s="250">
        <f>E15*J15</f>
        <v>0</v>
      </c>
      <c r="M15" s="242">
        <v>2</v>
      </c>
      <c r="Y15" s="217">
        <v>1</v>
      </c>
      <c r="Z15" s="217">
        <v>1</v>
      </c>
      <c r="AA15" s="217">
        <v>1</v>
      </c>
      <c r="AX15" s="217">
        <v>1</v>
      </c>
      <c r="AY15" s="217">
        <f>IF(AX15=1,G15,0)</f>
        <v>0</v>
      </c>
      <c r="AZ15" s="217">
        <f>IF(AX15=2,G15,0)</f>
        <v>0</v>
      </c>
      <c r="BA15" s="217">
        <f>IF(AX15=3,G15,0)</f>
        <v>0</v>
      </c>
      <c r="BB15" s="217">
        <f>IF(AX15=4,G15,0)</f>
        <v>0</v>
      </c>
      <c r="BC15" s="217">
        <f>IF(AX15=5,G15,0)</f>
        <v>0</v>
      </c>
      <c r="BY15" s="242">
        <v>1</v>
      </c>
      <c r="BZ15" s="242">
        <v>1</v>
      </c>
    </row>
    <row r="16" spans="1:78" x14ac:dyDescent="0.25">
      <c r="A16" s="243">
        <v>5</v>
      </c>
      <c r="B16" s="244" t="s">
        <v>327</v>
      </c>
      <c r="C16" s="245" t="s">
        <v>328</v>
      </c>
      <c r="D16" s="246" t="s">
        <v>110</v>
      </c>
      <c r="E16" s="247">
        <v>8.2279999999999998</v>
      </c>
      <c r="F16" s="247"/>
      <c r="G16" s="248">
        <f>E16*F16</f>
        <v>0</v>
      </c>
      <c r="H16" s="249">
        <v>0</v>
      </c>
      <c r="I16" s="250">
        <f>E16*H16</f>
        <v>0</v>
      </c>
      <c r="J16" s="249">
        <v>0</v>
      </c>
      <c r="K16" s="250">
        <f>E16*J16</f>
        <v>0</v>
      </c>
      <c r="M16" s="242">
        <v>2</v>
      </c>
      <c r="Y16" s="217">
        <v>1</v>
      </c>
      <c r="Z16" s="217">
        <v>1</v>
      </c>
      <c r="AA16" s="217">
        <v>1</v>
      </c>
      <c r="AX16" s="217">
        <v>1</v>
      </c>
      <c r="AY16" s="217">
        <f>IF(AX16=1,G16,0)</f>
        <v>0</v>
      </c>
      <c r="AZ16" s="217">
        <f>IF(AX16=2,G16,0)</f>
        <v>0</v>
      </c>
      <c r="BA16" s="217">
        <f>IF(AX16=3,G16,0)</f>
        <v>0</v>
      </c>
      <c r="BB16" s="217">
        <f>IF(AX16=4,G16,0)</f>
        <v>0</v>
      </c>
      <c r="BC16" s="217">
        <f>IF(AX16=5,G16,0)</f>
        <v>0</v>
      </c>
      <c r="BY16" s="242">
        <v>1</v>
      </c>
      <c r="BZ16" s="242">
        <v>1</v>
      </c>
    </row>
    <row r="17" spans="1:78" x14ac:dyDescent="0.25">
      <c r="A17" s="251"/>
      <c r="B17" s="253"/>
      <c r="C17" s="316" t="s">
        <v>366</v>
      </c>
      <c r="D17" s="310"/>
      <c r="E17" s="254">
        <v>8.2279999999999998</v>
      </c>
      <c r="F17" s="255"/>
      <c r="G17" s="256"/>
      <c r="H17" s="257"/>
      <c r="I17" s="252"/>
      <c r="J17" s="258"/>
      <c r="K17" s="252"/>
      <c r="M17" s="242"/>
    </row>
    <row r="18" spans="1:78" x14ac:dyDescent="0.25">
      <c r="A18" s="243">
        <v>6</v>
      </c>
      <c r="B18" s="244" t="s">
        <v>367</v>
      </c>
      <c r="C18" s="245" t="s">
        <v>368</v>
      </c>
      <c r="D18" s="246" t="s">
        <v>110</v>
      </c>
      <c r="E18" s="247">
        <v>8.2279999999999998</v>
      </c>
      <c r="F18" s="247"/>
      <c r="G18" s="248">
        <f>E18*F18</f>
        <v>0</v>
      </c>
      <c r="H18" s="249">
        <v>0</v>
      </c>
      <c r="I18" s="250">
        <f>E18*H18</f>
        <v>0</v>
      </c>
      <c r="J18" s="249">
        <v>0</v>
      </c>
      <c r="K18" s="250">
        <f>E18*J18</f>
        <v>0</v>
      </c>
      <c r="M18" s="242">
        <v>2</v>
      </c>
      <c r="Y18" s="217">
        <v>1</v>
      </c>
      <c r="Z18" s="217">
        <v>1</v>
      </c>
      <c r="AA18" s="217">
        <v>1</v>
      </c>
      <c r="AX18" s="217">
        <v>1</v>
      </c>
      <c r="AY18" s="217">
        <f>IF(AX18=1,G18,0)</f>
        <v>0</v>
      </c>
      <c r="AZ18" s="217">
        <f>IF(AX18=2,G18,0)</f>
        <v>0</v>
      </c>
      <c r="BA18" s="217">
        <f>IF(AX18=3,G18,0)</f>
        <v>0</v>
      </c>
      <c r="BB18" s="217">
        <f>IF(AX18=4,G18,0)</f>
        <v>0</v>
      </c>
      <c r="BC18" s="217">
        <f>IF(AX18=5,G18,0)</f>
        <v>0</v>
      </c>
      <c r="BY18" s="242">
        <v>1</v>
      </c>
      <c r="BZ18" s="242">
        <v>1</v>
      </c>
    </row>
    <row r="19" spans="1:78" x14ac:dyDescent="0.25">
      <c r="A19" s="251"/>
      <c r="B19" s="253"/>
      <c r="C19" s="316" t="s">
        <v>366</v>
      </c>
      <c r="D19" s="310"/>
      <c r="E19" s="254">
        <v>8.2279999999999998</v>
      </c>
      <c r="F19" s="255"/>
      <c r="G19" s="256"/>
      <c r="H19" s="257"/>
      <c r="I19" s="252"/>
      <c r="J19" s="258"/>
      <c r="K19" s="252"/>
      <c r="M19" s="242"/>
    </row>
    <row r="20" spans="1:78" x14ac:dyDescent="0.25">
      <c r="A20" s="243">
        <v>7</v>
      </c>
      <c r="B20" s="244" t="s">
        <v>127</v>
      </c>
      <c r="C20" s="245" t="s">
        <v>128</v>
      </c>
      <c r="D20" s="246" t="s">
        <v>110</v>
      </c>
      <c r="E20" s="247">
        <v>8.2279999999999998</v>
      </c>
      <c r="F20" s="247"/>
      <c r="G20" s="248">
        <f>E20*F20</f>
        <v>0</v>
      </c>
      <c r="H20" s="249">
        <v>0</v>
      </c>
      <c r="I20" s="250">
        <f>E20*H20</f>
        <v>0</v>
      </c>
      <c r="J20" s="249">
        <v>0</v>
      </c>
      <c r="K20" s="250">
        <f>E20*J20</f>
        <v>0</v>
      </c>
      <c r="M20" s="242">
        <v>2</v>
      </c>
      <c r="Y20" s="217">
        <v>1</v>
      </c>
      <c r="Z20" s="217">
        <v>1</v>
      </c>
      <c r="AA20" s="217">
        <v>1</v>
      </c>
      <c r="AX20" s="217">
        <v>1</v>
      </c>
      <c r="AY20" s="217">
        <f>IF(AX20=1,G20,0)</f>
        <v>0</v>
      </c>
      <c r="AZ20" s="217">
        <f>IF(AX20=2,G20,0)</f>
        <v>0</v>
      </c>
      <c r="BA20" s="217">
        <f>IF(AX20=3,G20,0)</f>
        <v>0</v>
      </c>
      <c r="BB20" s="217">
        <f>IF(AX20=4,G20,0)</f>
        <v>0</v>
      </c>
      <c r="BC20" s="217">
        <f>IF(AX20=5,G20,0)</f>
        <v>0</v>
      </c>
      <c r="BY20" s="242">
        <v>1</v>
      </c>
      <c r="BZ20" s="242">
        <v>1</v>
      </c>
    </row>
    <row r="21" spans="1:78" x14ac:dyDescent="0.25">
      <c r="A21" s="243">
        <v>8</v>
      </c>
      <c r="B21" s="244" t="s">
        <v>133</v>
      </c>
      <c r="C21" s="245" t="s">
        <v>134</v>
      </c>
      <c r="D21" s="246" t="s">
        <v>110</v>
      </c>
      <c r="E21" s="247">
        <v>8.2279999999999998</v>
      </c>
      <c r="F21" s="247"/>
      <c r="G21" s="248">
        <f>E21*F21</f>
        <v>0</v>
      </c>
      <c r="H21" s="249">
        <v>0</v>
      </c>
      <c r="I21" s="250">
        <f>E21*H21</f>
        <v>0</v>
      </c>
      <c r="J21" s="249">
        <v>0</v>
      </c>
      <c r="K21" s="250">
        <f>E21*J21</f>
        <v>0</v>
      </c>
      <c r="M21" s="242">
        <v>2</v>
      </c>
      <c r="Y21" s="217">
        <v>1</v>
      </c>
      <c r="Z21" s="217">
        <v>1</v>
      </c>
      <c r="AA21" s="217">
        <v>1</v>
      </c>
      <c r="AX21" s="217">
        <v>1</v>
      </c>
      <c r="AY21" s="217">
        <f>IF(AX21=1,G21,0)</f>
        <v>0</v>
      </c>
      <c r="AZ21" s="217">
        <f>IF(AX21=2,G21,0)</f>
        <v>0</v>
      </c>
      <c r="BA21" s="217">
        <f>IF(AX21=3,G21,0)</f>
        <v>0</v>
      </c>
      <c r="BB21" s="217">
        <f>IF(AX21=4,G21,0)</f>
        <v>0</v>
      </c>
      <c r="BC21" s="217">
        <f>IF(AX21=5,G21,0)</f>
        <v>0</v>
      </c>
      <c r="BY21" s="242">
        <v>1</v>
      </c>
      <c r="BZ21" s="242">
        <v>1</v>
      </c>
    </row>
    <row r="22" spans="1:78" x14ac:dyDescent="0.25">
      <c r="A22" s="243">
        <v>9</v>
      </c>
      <c r="B22" s="244" t="s">
        <v>143</v>
      </c>
      <c r="C22" s="245" t="s">
        <v>144</v>
      </c>
      <c r="D22" s="246" t="s">
        <v>145</v>
      </c>
      <c r="E22" s="247">
        <v>4.84</v>
      </c>
      <c r="F22" s="247"/>
      <c r="G22" s="248">
        <f>E22*F22</f>
        <v>0</v>
      </c>
      <c r="H22" s="249">
        <v>0</v>
      </c>
      <c r="I22" s="250">
        <f>E22*H22</f>
        <v>0</v>
      </c>
      <c r="J22" s="249">
        <v>0</v>
      </c>
      <c r="K22" s="250">
        <f>E22*J22</f>
        <v>0</v>
      </c>
      <c r="M22" s="242">
        <v>2</v>
      </c>
      <c r="Y22" s="217">
        <v>1</v>
      </c>
      <c r="Z22" s="217">
        <v>1</v>
      </c>
      <c r="AA22" s="217">
        <v>1</v>
      </c>
      <c r="AX22" s="217">
        <v>1</v>
      </c>
      <c r="AY22" s="217">
        <f>IF(AX22=1,G22,0)</f>
        <v>0</v>
      </c>
      <c r="AZ22" s="217">
        <f>IF(AX22=2,G22,0)</f>
        <v>0</v>
      </c>
      <c r="BA22" s="217">
        <f>IF(AX22=3,G22,0)</f>
        <v>0</v>
      </c>
      <c r="BB22" s="217">
        <f>IF(AX22=4,G22,0)</f>
        <v>0</v>
      </c>
      <c r="BC22" s="217">
        <f>IF(AX22=5,G22,0)</f>
        <v>0</v>
      </c>
      <c r="BY22" s="242">
        <v>1</v>
      </c>
      <c r="BZ22" s="242">
        <v>1</v>
      </c>
    </row>
    <row r="23" spans="1:78" x14ac:dyDescent="0.25">
      <c r="A23" s="251"/>
      <c r="B23" s="253"/>
      <c r="C23" s="316" t="s">
        <v>369</v>
      </c>
      <c r="D23" s="310"/>
      <c r="E23" s="254">
        <v>4.84</v>
      </c>
      <c r="F23" s="255"/>
      <c r="G23" s="256"/>
      <c r="H23" s="257"/>
      <c r="I23" s="252"/>
      <c r="J23" s="258"/>
      <c r="K23" s="252"/>
      <c r="M23" s="242"/>
    </row>
    <row r="24" spans="1:78" x14ac:dyDescent="0.25">
      <c r="A24" s="259"/>
      <c r="B24" s="260" t="s">
        <v>99</v>
      </c>
      <c r="C24" s="261" t="s">
        <v>107</v>
      </c>
      <c r="D24" s="262"/>
      <c r="E24" s="263"/>
      <c r="F24" s="264"/>
      <c r="G24" s="265">
        <f>SUM(G7:G23)</f>
        <v>0</v>
      </c>
      <c r="H24" s="266"/>
      <c r="I24" s="267">
        <f>SUM(I7:I23)</f>
        <v>0</v>
      </c>
      <c r="J24" s="266"/>
      <c r="K24" s="267">
        <f>SUM(K7:K23)</f>
        <v>0</v>
      </c>
      <c r="M24" s="242">
        <v>4</v>
      </c>
      <c r="AY24" s="268">
        <f>SUM(AY7:AY23)</f>
        <v>0</v>
      </c>
      <c r="AZ24" s="268">
        <f>SUM(AZ7:AZ23)</f>
        <v>0</v>
      </c>
      <c r="BA24" s="268">
        <f>SUM(BA7:BA23)</f>
        <v>0</v>
      </c>
      <c r="BB24" s="268">
        <f>SUM(BB7:BB23)</f>
        <v>0</v>
      </c>
      <c r="BC24" s="268">
        <f>SUM(BC7:BC23)</f>
        <v>0</v>
      </c>
    </row>
    <row r="25" spans="1:78" x14ac:dyDescent="0.25">
      <c r="A25" s="232" t="s">
        <v>96</v>
      </c>
      <c r="B25" s="233" t="s">
        <v>150</v>
      </c>
      <c r="C25" s="234" t="s">
        <v>151</v>
      </c>
      <c r="D25" s="235"/>
      <c r="E25" s="236"/>
      <c r="F25" s="236"/>
      <c r="G25" s="237"/>
      <c r="H25" s="238"/>
      <c r="I25" s="239"/>
      <c r="J25" s="240"/>
      <c r="K25" s="241"/>
      <c r="M25" s="242">
        <v>1</v>
      </c>
    </row>
    <row r="26" spans="1:78" x14ac:dyDescent="0.25">
      <c r="A26" s="243">
        <v>10</v>
      </c>
      <c r="B26" s="244" t="s">
        <v>153</v>
      </c>
      <c r="C26" s="245" t="s">
        <v>154</v>
      </c>
      <c r="D26" s="246" t="s">
        <v>110</v>
      </c>
      <c r="E26" s="247">
        <v>8.2654999999999994</v>
      </c>
      <c r="F26" s="247"/>
      <c r="G26" s="248">
        <f>E26*F26</f>
        <v>0</v>
      </c>
      <c r="H26" s="249">
        <v>2.59795</v>
      </c>
      <c r="I26" s="250">
        <f>E26*H26</f>
        <v>21.473355724999998</v>
      </c>
      <c r="J26" s="249">
        <v>0</v>
      </c>
      <c r="K26" s="250">
        <f>E26*J26</f>
        <v>0</v>
      </c>
      <c r="M26" s="242">
        <v>2</v>
      </c>
      <c r="Y26" s="217">
        <v>1</v>
      </c>
      <c r="Z26" s="217">
        <v>1</v>
      </c>
      <c r="AA26" s="217">
        <v>1</v>
      </c>
      <c r="AX26" s="217">
        <v>1</v>
      </c>
      <c r="AY26" s="217">
        <f>IF(AX26=1,G26,0)</f>
        <v>0</v>
      </c>
      <c r="AZ26" s="217">
        <f>IF(AX26=2,G26,0)</f>
        <v>0</v>
      </c>
      <c r="BA26" s="217">
        <f>IF(AX26=3,G26,0)</f>
        <v>0</v>
      </c>
      <c r="BB26" s="217">
        <f>IF(AX26=4,G26,0)</f>
        <v>0</v>
      </c>
      <c r="BC26" s="217">
        <f>IF(AX26=5,G26,0)</f>
        <v>0</v>
      </c>
      <c r="BY26" s="242">
        <v>1</v>
      </c>
      <c r="BZ26" s="242">
        <v>1</v>
      </c>
    </row>
    <row r="27" spans="1:78" x14ac:dyDescent="0.25">
      <c r="A27" s="251"/>
      <c r="B27" s="253"/>
      <c r="C27" s="316" t="s">
        <v>370</v>
      </c>
      <c r="D27" s="310"/>
      <c r="E27" s="254">
        <v>8.2654999999999994</v>
      </c>
      <c r="F27" s="255"/>
      <c r="G27" s="256"/>
      <c r="H27" s="257"/>
      <c r="I27" s="252"/>
      <c r="J27" s="258"/>
      <c r="K27" s="252"/>
      <c r="M27" s="242"/>
    </row>
    <row r="28" spans="1:78" x14ac:dyDescent="0.25">
      <c r="A28" s="243">
        <v>11</v>
      </c>
      <c r="B28" s="244" t="s">
        <v>158</v>
      </c>
      <c r="C28" s="245" t="s">
        <v>159</v>
      </c>
      <c r="D28" s="246" t="s">
        <v>145</v>
      </c>
      <c r="E28" s="247">
        <v>1.32</v>
      </c>
      <c r="F28" s="247"/>
      <c r="G28" s="248">
        <f>E28*F28</f>
        <v>0</v>
      </c>
      <c r="H28" s="249">
        <v>3.925E-2</v>
      </c>
      <c r="I28" s="250">
        <f>E28*H28</f>
        <v>5.1810000000000002E-2</v>
      </c>
      <c r="J28" s="249">
        <v>0</v>
      </c>
      <c r="K28" s="250">
        <f>E28*J28</f>
        <v>0</v>
      </c>
      <c r="M28" s="242">
        <v>2</v>
      </c>
      <c r="Y28" s="217">
        <v>1</v>
      </c>
      <c r="Z28" s="217">
        <v>1</v>
      </c>
      <c r="AA28" s="217">
        <v>1</v>
      </c>
      <c r="AX28" s="217">
        <v>1</v>
      </c>
      <c r="AY28" s="217">
        <f>IF(AX28=1,G28,0)</f>
        <v>0</v>
      </c>
      <c r="AZ28" s="217">
        <f>IF(AX28=2,G28,0)</f>
        <v>0</v>
      </c>
      <c r="BA28" s="217">
        <f>IF(AX28=3,G28,0)</f>
        <v>0</v>
      </c>
      <c r="BB28" s="217">
        <f>IF(AX28=4,G28,0)</f>
        <v>0</v>
      </c>
      <c r="BC28" s="217">
        <f>IF(AX28=5,G28,0)</f>
        <v>0</v>
      </c>
      <c r="BY28" s="242">
        <v>1</v>
      </c>
      <c r="BZ28" s="242">
        <v>1</v>
      </c>
    </row>
    <row r="29" spans="1:78" x14ac:dyDescent="0.25">
      <c r="A29" s="251"/>
      <c r="B29" s="253"/>
      <c r="C29" s="316" t="s">
        <v>371</v>
      </c>
      <c r="D29" s="310"/>
      <c r="E29" s="254">
        <v>1.32</v>
      </c>
      <c r="F29" s="255"/>
      <c r="G29" s="256"/>
      <c r="H29" s="257"/>
      <c r="I29" s="252"/>
      <c r="J29" s="258"/>
      <c r="K29" s="252"/>
      <c r="M29" s="242"/>
    </row>
    <row r="30" spans="1:78" x14ac:dyDescent="0.25">
      <c r="A30" s="243">
        <v>12</v>
      </c>
      <c r="B30" s="244" t="s">
        <v>163</v>
      </c>
      <c r="C30" s="245" t="s">
        <v>164</v>
      </c>
      <c r="D30" s="246" t="s">
        <v>145</v>
      </c>
      <c r="E30" s="247">
        <v>1.32</v>
      </c>
      <c r="F30" s="247"/>
      <c r="G30" s="248">
        <f>E30*F30</f>
        <v>0</v>
      </c>
      <c r="H30" s="249">
        <v>0</v>
      </c>
      <c r="I30" s="250">
        <f>E30*H30</f>
        <v>0</v>
      </c>
      <c r="J30" s="249">
        <v>0</v>
      </c>
      <c r="K30" s="250">
        <f>E30*J30</f>
        <v>0</v>
      </c>
      <c r="M30" s="242">
        <v>2</v>
      </c>
      <c r="Y30" s="217">
        <v>1</v>
      </c>
      <c r="Z30" s="217">
        <v>1</v>
      </c>
      <c r="AA30" s="217">
        <v>1</v>
      </c>
      <c r="AX30" s="217">
        <v>1</v>
      </c>
      <c r="AY30" s="217">
        <f>IF(AX30=1,G30,0)</f>
        <v>0</v>
      </c>
      <c r="AZ30" s="217">
        <f>IF(AX30=2,G30,0)</f>
        <v>0</v>
      </c>
      <c r="BA30" s="217">
        <f>IF(AX30=3,G30,0)</f>
        <v>0</v>
      </c>
      <c r="BB30" s="217">
        <f>IF(AX30=4,G30,0)</f>
        <v>0</v>
      </c>
      <c r="BC30" s="217">
        <f>IF(AX30=5,G30,0)</f>
        <v>0</v>
      </c>
      <c r="BY30" s="242">
        <v>1</v>
      </c>
      <c r="BZ30" s="242">
        <v>1</v>
      </c>
    </row>
    <row r="31" spans="1:78" ht="20.399999999999999" x14ac:dyDescent="0.25">
      <c r="A31" s="243">
        <v>13</v>
      </c>
      <c r="B31" s="244" t="s">
        <v>372</v>
      </c>
      <c r="C31" s="245" t="s">
        <v>373</v>
      </c>
      <c r="D31" s="246" t="s">
        <v>167</v>
      </c>
      <c r="E31" s="247">
        <v>1.6899999999999998E-2</v>
      </c>
      <c r="F31" s="247"/>
      <c r="G31" s="248">
        <f>E31*F31</f>
        <v>0</v>
      </c>
      <c r="H31" s="249">
        <v>1.0570200000000001</v>
      </c>
      <c r="I31" s="250">
        <f>E31*H31</f>
        <v>1.7863638000000001E-2</v>
      </c>
      <c r="J31" s="249">
        <v>0</v>
      </c>
      <c r="K31" s="250">
        <f>E31*J31</f>
        <v>0</v>
      </c>
      <c r="M31" s="242">
        <v>2</v>
      </c>
      <c r="Y31" s="217">
        <v>1</v>
      </c>
      <c r="Z31" s="217">
        <v>1</v>
      </c>
      <c r="AA31" s="217">
        <v>1</v>
      </c>
      <c r="AX31" s="217">
        <v>1</v>
      </c>
      <c r="AY31" s="217">
        <f>IF(AX31=1,G31,0)</f>
        <v>0</v>
      </c>
      <c r="AZ31" s="217">
        <f>IF(AX31=2,G31,0)</f>
        <v>0</v>
      </c>
      <c r="BA31" s="217">
        <f>IF(AX31=3,G31,0)</f>
        <v>0</v>
      </c>
      <c r="BB31" s="217">
        <f>IF(AX31=4,G31,0)</f>
        <v>0</v>
      </c>
      <c r="BC31" s="217">
        <f>IF(AX31=5,G31,0)</f>
        <v>0</v>
      </c>
      <c r="BY31" s="242">
        <v>1</v>
      </c>
      <c r="BZ31" s="242">
        <v>1</v>
      </c>
    </row>
    <row r="32" spans="1:78" x14ac:dyDescent="0.25">
      <c r="A32" s="251"/>
      <c r="B32" s="253"/>
      <c r="C32" s="316" t="s">
        <v>374</v>
      </c>
      <c r="D32" s="310"/>
      <c r="E32" s="254">
        <v>1.6899999999999998E-2</v>
      </c>
      <c r="F32" s="255"/>
      <c r="G32" s="256"/>
      <c r="H32" s="257"/>
      <c r="I32" s="252"/>
      <c r="J32" s="258"/>
      <c r="K32" s="252"/>
      <c r="M32" s="242"/>
    </row>
    <row r="33" spans="1:78" x14ac:dyDescent="0.25">
      <c r="A33" s="259"/>
      <c r="B33" s="260" t="s">
        <v>99</v>
      </c>
      <c r="C33" s="261" t="s">
        <v>152</v>
      </c>
      <c r="D33" s="262"/>
      <c r="E33" s="263"/>
      <c r="F33" s="264"/>
      <c r="G33" s="265">
        <f>SUM(G25:G32)</f>
        <v>0</v>
      </c>
      <c r="H33" s="266"/>
      <c r="I33" s="267">
        <f>SUM(I25:I32)</f>
        <v>21.543029362999999</v>
      </c>
      <c r="J33" s="266"/>
      <c r="K33" s="267">
        <f>SUM(K25:K32)</f>
        <v>0</v>
      </c>
      <c r="M33" s="242">
        <v>4</v>
      </c>
      <c r="AY33" s="268">
        <f>SUM(AY25:AY32)</f>
        <v>0</v>
      </c>
      <c r="AZ33" s="268">
        <f>SUM(AZ25:AZ32)</f>
        <v>0</v>
      </c>
      <c r="BA33" s="268">
        <f>SUM(BA25:BA32)</f>
        <v>0</v>
      </c>
      <c r="BB33" s="268">
        <f>SUM(BB25:BB32)</f>
        <v>0</v>
      </c>
      <c r="BC33" s="268">
        <f>SUM(BC25:BC32)</f>
        <v>0</v>
      </c>
    </row>
    <row r="34" spans="1:78" x14ac:dyDescent="0.25">
      <c r="A34" s="232" t="s">
        <v>96</v>
      </c>
      <c r="B34" s="233" t="s">
        <v>214</v>
      </c>
      <c r="C34" s="234" t="s">
        <v>215</v>
      </c>
      <c r="D34" s="235"/>
      <c r="E34" s="236"/>
      <c r="F34" s="236"/>
      <c r="G34" s="237"/>
      <c r="H34" s="238"/>
      <c r="I34" s="239"/>
      <c r="J34" s="240"/>
      <c r="K34" s="241"/>
      <c r="M34" s="242">
        <v>1</v>
      </c>
    </row>
    <row r="35" spans="1:78" x14ac:dyDescent="0.25">
      <c r="A35" s="243">
        <v>14</v>
      </c>
      <c r="B35" s="244" t="s">
        <v>217</v>
      </c>
      <c r="C35" s="245" t="s">
        <v>218</v>
      </c>
      <c r="D35" s="246" t="s">
        <v>145</v>
      </c>
      <c r="E35" s="247">
        <v>4.84</v>
      </c>
      <c r="F35" s="247"/>
      <c r="G35" s="248">
        <f>E35*F35</f>
        <v>0</v>
      </c>
      <c r="H35" s="249">
        <v>0.18906999999999999</v>
      </c>
      <c r="I35" s="250">
        <f>E35*H35</f>
        <v>0.91509879999999988</v>
      </c>
      <c r="J35" s="249">
        <v>0</v>
      </c>
      <c r="K35" s="250">
        <f>E35*J35</f>
        <v>0</v>
      </c>
      <c r="M35" s="242">
        <v>2</v>
      </c>
      <c r="Y35" s="217">
        <v>1</v>
      </c>
      <c r="Z35" s="217">
        <v>1</v>
      </c>
      <c r="AA35" s="217">
        <v>1</v>
      </c>
      <c r="AX35" s="217">
        <v>1</v>
      </c>
      <c r="AY35" s="217">
        <f>IF(AX35=1,G35,0)</f>
        <v>0</v>
      </c>
      <c r="AZ35" s="217">
        <f>IF(AX35=2,G35,0)</f>
        <v>0</v>
      </c>
      <c r="BA35" s="217">
        <f>IF(AX35=3,G35,0)</f>
        <v>0</v>
      </c>
      <c r="BB35" s="217">
        <f>IF(AX35=4,G35,0)</f>
        <v>0</v>
      </c>
      <c r="BC35" s="217">
        <f>IF(AX35=5,G35,0)</f>
        <v>0</v>
      </c>
      <c r="BY35" s="242">
        <v>1</v>
      </c>
      <c r="BZ35" s="242">
        <v>1</v>
      </c>
    </row>
    <row r="36" spans="1:78" x14ac:dyDescent="0.25">
      <c r="A36" s="251"/>
      <c r="B36" s="253"/>
      <c r="C36" s="316" t="s">
        <v>369</v>
      </c>
      <c r="D36" s="310"/>
      <c r="E36" s="254">
        <v>4.84</v>
      </c>
      <c r="F36" s="255"/>
      <c r="G36" s="256"/>
      <c r="H36" s="257"/>
      <c r="I36" s="252"/>
      <c r="J36" s="258"/>
      <c r="K36" s="252"/>
      <c r="M36" s="242"/>
    </row>
    <row r="37" spans="1:78" x14ac:dyDescent="0.25">
      <c r="A37" s="259"/>
      <c r="B37" s="260" t="s">
        <v>99</v>
      </c>
      <c r="C37" s="261" t="s">
        <v>216</v>
      </c>
      <c r="D37" s="262"/>
      <c r="E37" s="263"/>
      <c r="F37" s="264"/>
      <c r="G37" s="265">
        <f>SUM(G34:G36)</f>
        <v>0</v>
      </c>
      <c r="H37" s="266"/>
      <c r="I37" s="267">
        <f>SUM(I34:I36)</f>
        <v>0.91509879999999988</v>
      </c>
      <c r="J37" s="266"/>
      <c r="K37" s="267">
        <f>SUM(K34:K36)</f>
        <v>0</v>
      </c>
      <c r="M37" s="242">
        <v>4</v>
      </c>
      <c r="AY37" s="268">
        <f>SUM(AY34:AY36)</f>
        <v>0</v>
      </c>
      <c r="AZ37" s="268">
        <f>SUM(AZ34:AZ36)</f>
        <v>0</v>
      </c>
      <c r="BA37" s="268">
        <f>SUM(BA34:BA36)</f>
        <v>0</v>
      </c>
      <c r="BB37" s="268">
        <f>SUM(BB34:BB36)</f>
        <v>0</v>
      </c>
      <c r="BC37" s="268">
        <f>SUM(BC34:BC36)</f>
        <v>0</v>
      </c>
    </row>
    <row r="38" spans="1:78" x14ac:dyDescent="0.25">
      <c r="A38" s="232" t="s">
        <v>96</v>
      </c>
      <c r="B38" s="233" t="s">
        <v>226</v>
      </c>
      <c r="C38" s="234" t="s">
        <v>227</v>
      </c>
      <c r="D38" s="235"/>
      <c r="E38" s="236"/>
      <c r="F38" s="236"/>
      <c r="G38" s="237"/>
      <c r="H38" s="238"/>
      <c r="I38" s="239"/>
      <c r="J38" s="240"/>
      <c r="K38" s="241"/>
      <c r="M38" s="242">
        <v>1</v>
      </c>
    </row>
    <row r="39" spans="1:78" x14ac:dyDescent="0.25">
      <c r="A39" s="243">
        <v>15</v>
      </c>
      <c r="B39" s="244" t="s">
        <v>229</v>
      </c>
      <c r="C39" s="245" t="s">
        <v>230</v>
      </c>
      <c r="D39" s="246" t="s">
        <v>110</v>
      </c>
      <c r="E39" s="247">
        <v>0.48399999999999999</v>
      </c>
      <c r="F39" s="247"/>
      <c r="G39" s="248">
        <f>E39*F39</f>
        <v>0</v>
      </c>
      <c r="H39" s="249">
        <v>2.3785500000000002</v>
      </c>
      <c r="I39" s="250">
        <f>E39*H39</f>
        <v>1.1512182</v>
      </c>
      <c r="J39" s="249">
        <v>0</v>
      </c>
      <c r="K39" s="250">
        <f>E39*J39</f>
        <v>0</v>
      </c>
      <c r="M39" s="242">
        <v>2</v>
      </c>
      <c r="Y39" s="217">
        <v>1</v>
      </c>
      <c r="Z39" s="217">
        <v>1</v>
      </c>
      <c r="AA39" s="217">
        <v>1</v>
      </c>
      <c r="AX39" s="217">
        <v>1</v>
      </c>
      <c r="AY39" s="217">
        <f>IF(AX39=1,G39,0)</f>
        <v>0</v>
      </c>
      <c r="AZ39" s="217">
        <f>IF(AX39=2,G39,0)</f>
        <v>0</v>
      </c>
      <c r="BA39" s="217">
        <f>IF(AX39=3,G39,0)</f>
        <v>0</v>
      </c>
      <c r="BB39" s="217">
        <f>IF(AX39=4,G39,0)</f>
        <v>0</v>
      </c>
      <c r="BC39" s="217">
        <f>IF(AX39=5,G39,0)</f>
        <v>0</v>
      </c>
      <c r="BY39" s="242">
        <v>1</v>
      </c>
      <c r="BZ39" s="242">
        <v>1</v>
      </c>
    </row>
    <row r="40" spans="1:78" x14ac:dyDescent="0.25">
      <c r="A40" s="251"/>
      <c r="B40" s="253"/>
      <c r="C40" s="316" t="s">
        <v>375</v>
      </c>
      <c r="D40" s="310"/>
      <c r="E40" s="254">
        <v>0.48399999999999999</v>
      </c>
      <c r="F40" s="255"/>
      <c r="G40" s="256"/>
      <c r="H40" s="257"/>
      <c r="I40" s="252"/>
      <c r="J40" s="258"/>
      <c r="K40" s="252"/>
      <c r="M40" s="242"/>
    </row>
    <row r="41" spans="1:78" x14ac:dyDescent="0.25">
      <c r="A41" s="259"/>
      <c r="B41" s="260" t="s">
        <v>99</v>
      </c>
      <c r="C41" s="261" t="s">
        <v>228</v>
      </c>
      <c r="D41" s="262"/>
      <c r="E41" s="263"/>
      <c r="F41" s="264"/>
      <c r="G41" s="265">
        <f>SUM(G38:G40)</f>
        <v>0</v>
      </c>
      <c r="H41" s="266"/>
      <c r="I41" s="267">
        <f>SUM(I38:I40)</f>
        <v>1.1512182</v>
      </c>
      <c r="J41" s="266"/>
      <c r="K41" s="267">
        <f>SUM(K38:K40)</f>
        <v>0</v>
      </c>
      <c r="M41" s="242">
        <v>4</v>
      </c>
      <c r="AY41" s="268">
        <f>SUM(AY38:AY40)</f>
        <v>0</v>
      </c>
      <c r="AZ41" s="268">
        <f>SUM(AZ38:AZ40)</f>
        <v>0</v>
      </c>
      <c r="BA41" s="268">
        <f>SUM(BA38:BA40)</f>
        <v>0</v>
      </c>
      <c r="BB41" s="268">
        <f>SUM(BB38:BB40)</f>
        <v>0</v>
      </c>
      <c r="BC41" s="268">
        <f>SUM(BC38:BC40)</f>
        <v>0</v>
      </c>
    </row>
    <row r="42" spans="1:78" x14ac:dyDescent="0.25">
      <c r="A42" s="232" t="s">
        <v>96</v>
      </c>
      <c r="B42" s="233" t="s">
        <v>376</v>
      </c>
      <c r="C42" s="234" t="s">
        <v>377</v>
      </c>
      <c r="D42" s="235"/>
      <c r="E42" s="236"/>
      <c r="F42" s="236"/>
      <c r="G42" s="237"/>
      <c r="H42" s="238"/>
      <c r="I42" s="239"/>
      <c r="J42" s="240"/>
      <c r="K42" s="241"/>
      <c r="M42" s="242">
        <v>1</v>
      </c>
    </row>
    <row r="43" spans="1:78" x14ac:dyDescent="0.25">
      <c r="A43" s="243">
        <v>16</v>
      </c>
      <c r="B43" s="244" t="s">
        <v>379</v>
      </c>
      <c r="C43" s="245" t="s">
        <v>380</v>
      </c>
      <c r="D43" s="246" t="s">
        <v>242</v>
      </c>
      <c r="E43" s="247">
        <v>8.8000000000000007</v>
      </c>
      <c r="F43" s="247"/>
      <c r="G43" s="248">
        <f>E43*F43</f>
        <v>0</v>
      </c>
      <c r="H43" s="249">
        <v>0</v>
      </c>
      <c r="I43" s="250">
        <f>E43*H43</f>
        <v>0</v>
      </c>
      <c r="J43" s="249">
        <v>0</v>
      </c>
      <c r="K43" s="250">
        <f>E43*J43</f>
        <v>0</v>
      </c>
      <c r="M43" s="242">
        <v>2</v>
      </c>
      <c r="Y43" s="217">
        <v>1</v>
      </c>
      <c r="Z43" s="217">
        <v>1</v>
      </c>
      <c r="AA43" s="217">
        <v>1</v>
      </c>
      <c r="AX43" s="217">
        <v>1</v>
      </c>
      <c r="AY43" s="217">
        <f>IF(AX43=1,G43,0)</f>
        <v>0</v>
      </c>
      <c r="AZ43" s="217">
        <f>IF(AX43=2,G43,0)</f>
        <v>0</v>
      </c>
      <c r="BA43" s="217">
        <f>IF(AX43=3,G43,0)</f>
        <v>0</v>
      </c>
      <c r="BB43" s="217">
        <f>IF(AX43=4,G43,0)</f>
        <v>0</v>
      </c>
      <c r="BC43" s="217">
        <f>IF(AX43=5,G43,0)</f>
        <v>0</v>
      </c>
      <c r="BY43" s="242">
        <v>1</v>
      </c>
      <c r="BZ43" s="242">
        <v>1</v>
      </c>
    </row>
    <row r="44" spans="1:78" x14ac:dyDescent="0.25">
      <c r="A44" s="251"/>
      <c r="B44" s="253"/>
      <c r="C44" s="316" t="s">
        <v>381</v>
      </c>
      <c r="D44" s="310"/>
      <c r="E44" s="254">
        <v>8.8000000000000007</v>
      </c>
      <c r="F44" s="255"/>
      <c r="G44" s="256"/>
      <c r="H44" s="257"/>
      <c r="I44" s="252"/>
      <c r="J44" s="258"/>
      <c r="K44" s="252"/>
      <c r="M44" s="242"/>
    </row>
    <row r="45" spans="1:78" x14ac:dyDescent="0.25">
      <c r="A45" s="259"/>
      <c r="B45" s="260" t="s">
        <v>99</v>
      </c>
      <c r="C45" s="261" t="s">
        <v>378</v>
      </c>
      <c r="D45" s="262"/>
      <c r="E45" s="263"/>
      <c r="F45" s="264"/>
      <c r="G45" s="265">
        <f>SUM(G42:G44)</f>
        <v>0</v>
      </c>
      <c r="H45" s="266"/>
      <c r="I45" s="267">
        <f>SUM(I42:I44)</f>
        <v>0</v>
      </c>
      <c r="J45" s="266"/>
      <c r="K45" s="267">
        <f>SUM(K42:K44)</f>
        <v>0</v>
      </c>
      <c r="M45" s="242">
        <v>4</v>
      </c>
      <c r="AY45" s="268">
        <f>SUM(AY42:AY44)</f>
        <v>0</v>
      </c>
      <c r="AZ45" s="268">
        <f>SUM(AZ42:AZ44)</f>
        <v>0</v>
      </c>
      <c r="BA45" s="268">
        <f>SUM(BA42:BA44)</f>
        <v>0</v>
      </c>
      <c r="BB45" s="268">
        <f>SUM(BB42:BB44)</f>
        <v>0</v>
      </c>
      <c r="BC45" s="268">
        <f>SUM(BC42:BC44)</f>
        <v>0</v>
      </c>
    </row>
    <row r="46" spans="1:78" x14ac:dyDescent="0.25">
      <c r="A46" s="232" t="s">
        <v>96</v>
      </c>
      <c r="B46" s="233" t="s">
        <v>382</v>
      </c>
      <c r="C46" s="234" t="s">
        <v>383</v>
      </c>
      <c r="D46" s="235"/>
      <c r="E46" s="236"/>
      <c r="F46" s="236"/>
      <c r="G46" s="237"/>
      <c r="H46" s="238"/>
      <c r="I46" s="239"/>
      <c r="J46" s="240"/>
      <c r="K46" s="241"/>
      <c r="M46" s="242">
        <v>1</v>
      </c>
    </row>
    <row r="47" spans="1:78" x14ac:dyDescent="0.25">
      <c r="A47" s="243">
        <v>17</v>
      </c>
      <c r="B47" s="244" t="s">
        <v>385</v>
      </c>
      <c r="C47" s="245" t="s">
        <v>386</v>
      </c>
      <c r="D47" s="246" t="s">
        <v>110</v>
      </c>
      <c r="E47" s="247">
        <v>0.72599999999999998</v>
      </c>
      <c r="F47" s="247"/>
      <c r="G47" s="248">
        <f>E47*F47</f>
        <v>0</v>
      </c>
      <c r="H47" s="249">
        <v>0</v>
      </c>
      <c r="I47" s="250">
        <f>E47*H47</f>
        <v>0</v>
      </c>
      <c r="J47" s="249">
        <v>-2.2000000000000002</v>
      </c>
      <c r="K47" s="250">
        <f>E47*J47</f>
        <v>-1.5972000000000002</v>
      </c>
      <c r="M47" s="242">
        <v>2</v>
      </c>
      <c r="Y47" s="217">
        <v>1</v>
      </c>
      <c r="Z47" s="217">
        <v>1</v>
      </c>
      <c r="AA47" s="217">
        <v>1</v>
      </c>
      <c r="AX47" s="217">
        <v>1</v>
      </c>
      <c r="AY47" s="217">
        <f>IF(AX47=1,G47,0)</f>
        <v>0</v>
      </c>
      <c r="AZ47" s="217">
        <f>IF(AX47=2,G47,0)</f>
        <v>0</v>
      </c>
      <c r="BA47" s="217">
        <f>IF(AX47=3,G47,0)</f>
        <v>0</v>
      </c>
      <c r="BB47" s="217">
        <f>IF(AX47=4,G47,0)</f>
        <v>0</v>
      </c>
      <c r="BC47" s="217">
        <f>IF(AX47=5,G47,0)</f>
        <v>0</v>
      </c>
      <c r="BY47" s="242">
        <v>1</v>
      </c>
      <c r="BZ47" s="242">
        <v>1</v>
      </c>
    </row>
    <row r="48" spans="1:78" x14ac:dyDescent="0.25">
      <c r="A48" s="251"/>
      <c r="B48" s="253"/>
      <c r="C48" s="316" t="s">
        <v>387</v>
      </c>
      <c r="D48" s="310"/>
      <c r="E48" s="254">
        <v>0.72599999999999998</v>
      </c>
      <c r="F48" s="255"/>
      <c r="G48" s="256"/>
      <c r="H48" s="257"/>
      <c r="I48" s="252"/>
      <c r="J48" s="258"/>
      <c r="K48" s="252"/>
      <c r="M48" s="242"/>
    </row>
    <row r="49" spans="1:78" x14ac:dyDescent="0.25">
      <c r="A49" s="243">
        <v>18</v>
      </c>
      <c r="B49" s="244" t="s">
        <v>388</v>
      </c>
      <c r="C49" s="245" t="s">
        <v>389</v>
      </c>
      <c r="D49" s="246" t="s">
        <v>110</v>
      </c>
      <c r="E49" s="247">
        <v>0.72599999999999998</v>
      </c>
      <c r="F49" s="247"/>
      <c r="G49" s="248">
        <f>E49*F49</f>
        <v>0</v>
      </c>
      <c r="H49" s="249">
        <v>0</v>
      </c>
      <c r="I49" s="250">
        <f>E49*H49</f>
        <v>0</v>
      </c>
      <c r="J49" s="249">
        <v>0</v>
      </c>
      <c r="K49" s="250">
        <f>E49*J49</f>
        <v>0</v>
      </c>
      <c r="M49" s="242">
        <v>2</v>
      </c>
      <c r="Y49" s="217">
        <v>1</v>
      </c>
      <c r="Z49" s="217">
        <v>1</v>
      </c>
      <c r="AA49" s="217">
        <v>1</v>
      </c>
      <c r="AX49" s="217">
        <v>1</v>
      </c>
      <c r="AY49" s="217">
        <f>IF(AX49=1,G49,0)</f>
        <v>0</v>
      </c>
      <c r="AZ49" s="217">
        <f>IF(AX49=2,G49,0)</f>
        <v>0</v>
      </c>
      <c r="BA49" s="217">
        <f>IF(AX49=3,G49,0)</f>
        <v>0</v>
      </c>
      <c r="BB49" s="217">
        <f>IF(AX49=4,G49,0)</f>
        <v>0</v>
      </c>
      <c r="BC49" s="217">
        <f>IF(AX49=5,G49,0)</f>
        <v>0</v>
      </c>
      <c r="BY49" s="242">
        <v>1</v>
      </c>
      <c r="BZ49" s="242">
        <v>1</v>
      </c>
    </row>
    <row r="50" spans="1:78" x14ac:dyDescent="0.25">
      <c r="A50" s="259"/>
      <c r="B50" s="260" t="s">
        <v>99</v>
      </c>
      <c r="C50" s="261" t="s">
        <v>384</v>
      </c>
      <c r="D50" s="262"/>
      <c r="E50" s="263"/>
      <c r="F50" s="264"/>
      <c r="G50" s="265">
        <f>SUM(G46:G49)</f>
        <v>0</v>
      </c>
      <c r="H50" s="266"/>
      <c r="I50" s="267">
        <f>SUM(I46:I49)</f>
        <v>0</v>
      </c>
      <c r="J50" s="266"/>
      <c r="K50" s="267">
        <f>SUM(K46:K49)</f>
        <v>-1.5972000000000002</v>
      </c>
      <c r="M50" s="242">
        <v>4</v>
      </c>
      <c r="AY50" s="268">
        <f>SUM(AY46:AY49)</f>
        <v>0</v>
      </c>
      <c r="AZ50" s="268">
        <f>SUM(AZ46:AZ49)</f>
        <v>0</v>
      </c>
      <c r="BA50" s="268">
        <f>SUM(BA46:BA49)</f>
        <v>0</v>
      </c>
      <c r="BB50" s="268">
        <f>SUM(BB46:BB49)</f>
        <v>0</v>
      </c>
      <c r="BC50" s="268">
        <f>SUM(BC46:BC49)</f>
        <v>0</v>
      </c>
    </row>
    <row r="51" spans="1:78" x14ac:dyDescent="0.25">
      <c r="A51" s="232" t="s">
        <v>96</v>
      </c>
      <c r="B51" s="233" t="s">
        <v>252</v>
      </c>
      <c r="C51" s="234" t="s">
        <v>253</v>
      </c>
      <c r="D51" s="235"/>
      <c r="E51" s="236"/>
      <c r="F51" s="236"/>
      <c r="G51" s="237"/>
      <c r="H51" s="238"/>
      <c r="I51" s="239"/>
      <c r="J51" s="240"/>
      <c r="K51" s="241"/>
      <c r="M51" s="242">
        <v>1</v>
      </c>
    </row>
    <row r="52" spans="1:78" x14ac:dyDescent="0.25">
      <c r="A52" s="243">
        <v>19</v>
      </c>
      <c r="B52" s="244" t="s">
        <v>255</v>
      </c>
      <c r="C52" s="245" t="s">
        <v>256</v>
      </c>
      <c r="D52" s="246" t="s">
        <v>167</v>
      </c>
      <c r="E52" s="247">
        <v>23.609346363</v>
      </c>
      <c r="F52" s="247"/>
      <c r="G52" s="248">
        <f>E52*F52</f>
        <v>0</v>
      </c>
      <c r="H52" s="249">
        <v>0</v>
      </c>
      <c r="I52" s="250">
        <f>E52*H52</f>
        <v>0</v>
      </c>
      <c r="J52" s="249"/>
      <c r="K52" s="250">
        <f>E52*J52</f>
        <v>0</v>
      </c>
      <c r="M52" s="242">
        <v>2</v>
      </c>
      <c r="Y52" s="217">
        <v>7</v>
      </c>
      <c r="Z52" s="217">
        <v>1</v>
      </c>
      <c r="AA52" s="217">
        <v>2</v>
      </c>
      <c r="AX52" s="217">
        <v>1</v>
      </c>
      <c r="AY52" s="217">
        <f>IF(AX52=1,G52,0)</f>
        <v>0</v>
      </c>
      <c r="AZ52" s="217">
        <f>IF(AX52=2,G52,0)</f>
        <v>0</v>
      </c>
      <c r="BA52" s="217">
        <f>IF(AX52=3,G52,0)</f>
        <v>0</v>
      </c>
      <c r="BB52" s="217">
        <f>IF(AX52=4,G52,0)</f>
        <v>0</v>
      </c>
      <c r="BC52" s="217">
        <f>IF(AX52=5,G52,0)</f>
        <v>0</v>
      </c>
      <c r="BY52" s="242">
        <v>7</v>
      </c>
      <c r="BZ52" s="242">
        <v>1</v>
      </c>
    </row>
    <row r="53" spans="1:78" x14ac:dyDescent="0.25">
      <c r="A53" s="259"/>
      <c r="B53" s="260" t="s">
        <v>99</v>
      </c>
      <c r="C53" s="261" t="s">
        <v>254</v>
      </c>
      <c r="D53" s="262"/>
      <c r="E53" s="263"/>
      <c r="F53" s="264"/>
      <c r="G53" s="265">
        <f>SUM(G51:G52)</f>
        <v>0</v>
      </c>
      <c r="H53" s="266"/>
      <c r="I53" s="267">
        <f>SUM(I51:I52)</f>
        <v>0</v>
      </c>
      <c r="J53" s="266"/>
      <c r="K53" s="267">
        <f>SUM(K51:K52)</f>
        <v>0</v>
      </c>
      <c r="M53" s="242">
        <v>4</v>
      </c>
      <c r="AY53" s="268">
        <f>SUM(AY51:AY52)</f>
        <v>0</v>
      </c>
      <c r="AZ53" s="268">
        <f>SUM(AZ51:AZ52)</f>
        <v>0</v>
      </c>
      <c r="BA53" s="268">
        <f>SUM(BA51:BA52)</f>
        <v>0</v>
      </c>
      <c r="BB53" s="268">
        <f>SUM(BB51:BB52)</f>
        <v>0</v>
      </c>
      <c r="BC53" s="268">
        <f>SUM(BC51:BC52)</f>
        <v>0</v>
      </c>
    </row>
    <row r="54" spans="1:78" x14ac:dyDescent="0.25">
      <c r="A54" s="232" t="s">
        <v>96</v>
      </c>
      <c r="B54" s="233" t="s">
        <v>257</v>
      </c>
      <c r="C54" s="234" t="s">
        <v>258</v>
      </c>
      <c r="D54" s="235"/>
      <c r="E54" s="236"/>
      <c r="F54" s="236"/>
      <c r="G54" s="237"/>
      <c r="H54" s="238"/>
      <c r="I54" s="239"/>
      <c r="J54" s="240"/>
      <c r="K54" s="241"/>
      <c r="M54" s="242">
        <v>1</v>
      </c>
    </row>
    <row r="55" spans="1:78" ht="20.399999999999999" x14ac:dyDescent="0.25">
      <c r="A55" s="243">
        <v>20</v>
      </c>
      <c r="B55" s="244" t="s">
        <v>260</v>
      </c>
      <c r="C55" s="245" t="s">
        <v>261</v>
      </c>
      <c r="D55" s="246" t="s">
        <v>242</v>
      </c>
      <c r="E55" s="247">
        <v>7.2</v>
      </c>
      <c r="F55" s="247"/>
      <c r="G55" s="248">
        <f>E55*F55</f>
        <v>0</v>
      </c>
      <c r="H55" s="249">
        <v>9.8999999999999999E-4</v>
      </c>
      <c r="I55" s="250">
        <f>E55*H55</f>
        <v>7.1279999999999998E-3</v>
      </c>
      <c r="J55" s="249">
        <v>0</v>
      </c>
      <c r="K55" s="250">
        <f>E55*J55</f>
        <v>0</v>
      </c>
      <c r="M55" s="242">
        <v>2</v>
      </c>
      <c r="Y55" s="217">
        <v>1</v>
      </c>
      <c r="Z55" s="217">
        <v>9</v>
      </c>
      <c r="AA55" s="217">
        <v>9</v>
      </c>
      <c r="AX55" s="217">
        <v>4</v>
      </c>
      <c r="AY55" s="217">
        <f>IF(AX55=1,G55,0)</f>
        <v>0</v>
      </c>
      <c r="AZ55" s="217">
        <f>IF(AX55=2,G55,0)</f>
        <v>0</v>
      </c>
      <c r="BA55" s="217">
        <f>IF(AX55=3,G55,0)</f>
        <v>0</v>
      </c>
      <c r="BB55" s="217">
        <f>IF(AX55=4,G55,0)</f>
        <v>0</v>
      </c>
      <c r="BC55" s="217">
        <f>IF(AX55=5,G55,0)</f>
        <v>0</v>
      </c>
      <c r="BY55" s="242">
        <v>1</v>
      </c>
      <c r="BZ55" s="242">
        <v>9</v>
      </c>
    </row>
    <row r="56" spans="1:78" x14ac:dyDescent="0.25">
      <c r="A56" s="251"/>
      <c r="B56" s="253"/>
      <c r="C56" s="316" t="s">
        <v>390</v>
      </c>
      <c r="D56" s="310"/>
      <c r="E56" s="254">
        <v>7.2</v>
      </c>
      <c r="F56" s="255"/>
      <c r="G56" s="256"/>
      <c r="H56" s="257"/>
      <c r="I56" s="252"/>
      <c r="J56" s="258"/>
      <c r="K56" s="252"/>
      <c r="M56" s="242"/>
    </row>
    <row r="57" spans="1:78" x14ac:dyDescent="0.25">
      <c r="A57" s="259"/>
      <c r="B57" s="260" t="s">
        <v>99</v>
      </c>
      <c r="C57" s="261" t="s">
        <v>259</v>
      </c>
      <c r="D57" s="262"/>
      <c r="E57" s="263"/>
      <c r="F57" s="264"/>
      <c r="G57" s="265">
        <f>SUM(G54:G56)</f>
        <v>0</v>
      </c>
      <c r="H57" s="266"/>
      <c r="I57" s="267">
        <f>SUM(I54:I56)</f>
        <v>7.1279999999999998E-3</v>
      </c>
      <c r="J57" s="266"/>
      <c r="K57" s="267">
        <f>SUM(K54:K56)</f>
        <v>0</v>
      </c>
      <c r="M57" s="242">
        <v>4</v>
      </c>
      <c r="AY57" s="268">
        <f>SUM(AY54:AY56)</f>
        <v>0</v>
      </c>
      <c r="AZ57" s="268">
        <f>SUM(AZ54:AZ56)</f>
        <v>0</v>
      </c>
      <c r="BA57" s="268">
        <f>SUM(BA54:BA56)</f>
        <v>0</v>
      </c>
      <c r="BB57" s="268">
        <f>SUM(BB54:BB56)</f>
        <v>0</v>
      </c>
      <c r="BC57" s="268">
        <f>SUM(BC54:BC56)</f>
        <v>0</v>
      </c>
    </row>
    <row r="58" spans="1:78" x14ac:dyDescent="0.25">
      <c r="A58" s="232" t="s">
        <v>96</v>
      </c>
      <c r="B58" s="233" t="s">
        <v>391</v>
      </c>
      <c r="C58" s="234" t="s">
        <v>392</v>
      </c>
      <c r="D58" s="235"/>
      <c r="E58" s="236"/>
      <c r="F58" s="236"/>
      <c r="G58" s="237"/>
      <c r="H58" s="238"/>
      <c r="I58" s="239"/>
      <c r="J58" s="240"/>
      <c r="K58" s="241"/>
      <c r="M58" s="242">
        <v>1</v>
      </c>
    </row>
    <row r="59" spans="1:78" x14ac:dyDescent="0.25">
      <c r="A59" s="243">
        <v>21</v>
      </c>
      <c r="B59" s="244" t="s">
        <v>394</v>
      </c>
      <c r="C59" s="245" t="s">
        <v>395</v>
      </c>
      <c r="D59" s="246" t="s">
        <v>167</v>
      </c>
      <c r="E59" s="247">
        <v>1.5972</v>
      </c>
      <c r="F59" s="247"/>
      <c r="G59" s="248">
        <f>E59*F59</f>
        <v>0</v>
      </c>
      <c r="H59" s="249">
        <v>0</v>
      </c>
      <c r="I59" s="250">
        <f>E59*H59</f>
        <v>0</v>
      </c>
      <c r="J59" s="249"/>
      <c r="K59" s="250">
        <f>E59*J59</f>
        <v>0</v>
      </c>
      <c r="M59" s="242">
        <v>2</v>
      </c>
      <c r="Y59" s="217">
        <v>8</v>
      </c>
      <c r="Z59" s="217">
        <v>0</v>
      </c>
      <c r="AA59" s="217">
        <v>3</v>
      </c>
      <c r="AX59" s="217">
        <v>1</v>
      </c>
      <c r="AY59" s="217">
        <f>IF(AX59=1,G59,0)</f>
        <v>0</v>
      </c>
      <c r="AZ59" s="217">
        <f>IF(AX59=2,G59,0)</f>
        <v>0</v>
      </c>
      <c r="BA59" s="217">
        <f>IF(AX59=3,G59,0)</f>
        <v>0</v>
      </c>
      <c r="BB59" s="217">
        <f>IF(AX59=4,G59,0)</f>
        <v>0</v>
      </c>
      <c r="BC59" s="217">
        <f>IF(AX59=5,G59,0)</f>
        <v>0</v>
      </c>
      <c r="BY59" s="242">
        <v>8</v>
      </c>
      <c r="BZ59" s="242">
        <v>0</v>
      </c>
    </row>
    <row r="60" spans="1:78" x14ac:dyDescent="0.25">
      <c r="A60" s="243">
        <v>22</v>
      </c>
      <c r="B60" s="244" t="s">
        <v>396</v>
      </c>
      <c r="C60" s="245" t="s">
        <v>397</v>
      </c>
      <c r="D60" s="246" t="s">
        <v>167</v>
      </c>
      <c r="E60" s="247">
        <v>1.5972</v>
      </c>
      <c r="F60" s="247"/>
      <c r="G60" s="248">
        <f>E60*F60</f>
        <v>0</v>
      </c>
      <c r="H60" s="249">
        <v>0</v>
      </c>
      <c r="I60" s="250">
        <f>E60*H60</f>
        <v>0</v>
      </c>
      <c r="J60" s="249"/>
      <c r="K60" s="250">
        <f>E60*J60</f>
        <v>0</v>
      </c>
      <c r="M60" s="242">
        <v>2</v>
      </c>
      <c r="Y60" s="217">
        <v>8</v>
      </c>
      <c r="Z60" s="217">
        <v>0</v>
      </c>
      <c r="AA60" s="217">
        <v>3</v>
      </c>
      <c r="AX60" s="217">
        <v>1</v>
      </c>
      <c r="AY60" s="217">
        <f>IF(AX60=1,G60,0)</f>
        <v>0</v>
      </c>
      <c r="AZ60" s="217">
        <f>IF(AX60=2,G60,0)</f>
        <v>0</v>
      </c>
      <c r="BA60" s="217">
        <f>IF(AX60=3,G60,0)</f>
        <v>0</v>
      </c>
      <c r="BB60" s="217">
        <f>IF(AX60=4,G60,0)</f>
        <v>0</v>
      </c>
      <c r="BC60" s="217">
        <f>IF(AX60=5,G60,0)</f>
        <v>0</v>
      </c>
      <c r="BY60" s="242">
        <v>8</v>
      </c>
      <c r="BZ60" s="242">
        <v>0</v>
      </c>
    </row>
    <row r="61" spans="1:78" x14ac:dyDescent="0.25">
      <c r="A61" s="243">
        <v>23</v>
      </c>
      <c r="B61" s="244" t="s">
        <v>398</v>
      </c>
      <c r="C61" s="245" t="s">
        <v>399</v>
      </c>
      <c r="D61" s="246" t="s">
        <v>167</v>
      </c>
      <c r="E61" s="247">
        <v>1.5972</v>
      </c>
      <c r="F61" s="247"/>
      <c r="G61" s="248">
        <f>E61*F61</f>
        <v>0</v>
      </c>
      <c r="H61" s="249">
        <v>0</v>
      </c>
      <c r="I61" s="250">
        <f>E61*H61</f>
        <v>0</v>
      </c>
      <c r="J61" s="249"/>
      <c r="K61" s="250">
        <f>E61*J61</f>
        <v>0</v>
      </c>
      <c r="M61" s="242">
        <v>2</v>
      </c>
      <c r="Y61" s="217">
        <v>8</v>
      </c>
      <c r="Z61" s="217">
        <v>0</v>
      </c>
      <c r="AA61" s="217">
        <v>3</v>
      </c>
      <c r="AX61" s="217">
        <v>1</v>
      </c>
      <c r="AY61" s="217">
        <f>IF(AX61=1,G61,0)</f>
        <v>0</v>
      </c>
      <c r="AZ61" s="217">
        <f>IF(AX61=2,G61,0)</f>
        <v>0</v>
      </c>
      <c r="BA61" s="217">
        <f>IF(AX61=3,G61,0)</f>
        <v>0</v>
      </c>
      <c r="BB61" s="217">
        <f>IF(AX61=4,G61,0)</f>
        <v>0</v>
      </c>
      <c r="BC61" s="217">
        <f>IF(AX61=5,G61,0)</f>
        <v>0</v>
      </c>
      <c r="BY61" s="242">
        <v>8</v>
      </c>
      <c r="BZ61" s="242">
        <v>0</v>
      </c>
    </row>
    <row r="62" spans="1:78" x14ac:dyDescent="0.25">
      <c r="A62" s="243">
        <v>24</v>
      </c>
      <c r="B62" s="244" t="s">
        <v>400</v>
      </c>
      <c r="C62" s="245" t="s">
        <v>401</v>
      </c>
      <c r="D62" s="246" t="s">
        <v>167</v>
      </c>
      <c r="E62" s="247">
        <v>1.5972</v>
      </c>
      <c r="F62" s="247"/>
      <c r="G62" s="248">
        <f>E62*F62</f>
        <v>0</v>
      </c>
      <c r="H62" s="249">
        <v>0</v>
      </c>
      <c r="I62" s="250">
        <f>E62*H62</f>
        <v>0</v>
      </c>
      <c r="J62" s="249"/>
      <c r="K62" s="250">
        <f>E62*J62</f>
        <v>0</v>
      </c>
      <c r="M62" s="242">
        <v>2</v>
      </c>
      <c r="Y62" s="217">
        <v>8</v>
      </c>
      <c r="Z62" s="217">
        <v>0</v>
      </c>
      <c r="AA62" s="217">
        <v>3</v>
      </c>
      <c r="AX62" s="217">
        <v>1</v>
      </c>
      <c r="AY62" s="217">
        <f>IF(AX62=1,G62,0)</f>
        <v>0</v>
      </c>
      <c r="AZ62" s="217">
        <f>IF(AX62=2,G62,0)</f>
        <v>0</v>
      </c>
      <c r="BA62" s="217">
        <f>IF(AX62=3,G62,0)</f>
        <v>0</v>
      </c>
      <c r="BB62" s="217">
        <f>IF(AX62=4,G62,0)</f>
        <v>0</v>
      </c>
      <c r="BC62" s="217">
        <f>IF(AX62=5,G62,0)</f>
        <v>0</v>
      </c>
      <c r="BY62" s="242">
        <v>8</v>
      </c>
      <c r="BZ62" s="242">
        <v>0</v>
      </c>
    </row>
    <row r="63" spans="1:78" x14ac:dyDescent="0.25">
      <c r="A63" s="259"/>
      <c r="B63" s="260" t="s">
        <v>99</v>
      </c>
      <c r="C63" s="261" t="s">
        <v>393</v>
      </c>
      <c r="D63" s="262"/>
      <c r="E63" s="263"/>
      <c r="F63" s="264"/>
      <c r="G63" s="265">
        <f>SUM(G58:G62)</f>
        <v>0</v>
      </c>
      <c r="H63" s="266"/>
      <c r="I63" s="267">
        <f>SUM(I58:I62)</f>
        <v>0</v>
      </c>
      <c r="J63" s="266"/>
      <c r="K63" s="267">
        <f>SUM(K58:K62)</f>
        <v>0</v>
      </c>
      <c r="M63" s="242">
        <v>4</v>
      </c>
      <c r="AY63" s="268">
        <f>SUM(AY58:AY62)</f>
        <v>0</v>
      </c>
      <c r="AZ63" s="268">
        <f>SUM(AZ58:AZ62)</f>
        <v>0</v>
      </c>
      <c r="BA63" s="268">
        <f>SUM(BA58:BA62)</f>
        <v>0</v>
      </c>
      <c r="BB63" s="268">
        <f>SUM(BB58:BB62)</f>
        <v>0</v>
      </c>
      <c r="BC63" s="268">
        <f>SUM(BC58:BC62)</f>
        <v>0</v>
      </c>
    </row>
    <row r="64" spans="1:78" x14ac:dyDescent="0.25">
      <c r="E64" s="217"/>
    </row>
    <row r="65" spans="5:5" x14ac:dyDescent="0.25">
      <c r="E65" s="217"/>
    </row>
    <row r="66" spans="5:5" x14ac:dyDescent="0.25">
      <c r="E66" s="217"/>
    </row>
    <row r="67" spans="5:5" x14ac:dyDescent="0.25">
      <c r="E67" s="217"/>
    </row>
    <row r="68" spans="5:5" x14ac:dyDescent="0.25">
      <c r="E68" s="217"/>
    </row>
    <row r="69" spans="5:5" x14ac:dyDescent="0.25">
      <c r="E69" s="217"/>
    </row>
    <row r="70" spans="5:5" x14ac:dyDescent="0.25">
      <c r="E70" s="217"/>
    </row>
    <row r="71" spans="5:5" x14ac:dyDescent="0.25">
      <c r="E71" s="217"/>
    </row>
    <row r="72" spans="5:5" x14ac:dyDescent="0.25">
      <c r="E72" s="217"/>
    </row>
    <row r="73" spans="5:5" x14ac:dyDescent="0.25">
      <c r="E73" s="217"/>
    </row>
    <row r="74" spans="5:5" x14ac:dyDescent="0.25">
      <c r="E74" s="217"/>
    </row>
    <row r="75" spans="5:5" x14ac:dyDescent="0.25">
      <c r="E75" s="217"/>
    </row>
    <row r="76" spans="5:5" x14ac:dyDescent="0.25">
      <c r="E76" s="217"/>
    </row>
    <row r="77" spans="5:5" x14ac:dyDescent="0.25">
      <c r="E77" s="217"/>
    </row>
    <row r="78" spans="5:5" x14ac:dyDescent="0.25">
      <c r="E78" s="217"/>
    </row>
    <row r="79" spans="5:5" x14ac:dyDescent="0.25">
      <c r="E79" s="217"/>
    </row>
    <row r="80" spans="5:5" x14ac:dyDescent="0.25">
      <c r="E80" s="217"/>
    </row>
    <row r="81" spans="1:7" x14ac:dyDescent="0.25">
      <c r="E81" s="217"/>
    </row>
    <row r="82" spans="1:7" x14ac:dyDescent="0.25">
      <c r="E82" s="217"/>
    </row>
    <row r="83" spans="1:7" x14ac:dyDescent="0.25">
      <c r="E83" s="217"/>
    </row>
    <row r="84" spans="1:7" x14ac:dyDescent="0.25">
      <c r="E84" s="217"/>
    </row>
    <row r="85" spans="1:7" x14ac:dyDescent="0.25">
      <c r="E85" s="217"/>
    </row>
    <row r="86" spans="1:7" x14ac:dyDescent="0.25">
      <c r="E86" s="217"/>
    </row>
    <row r="87" spans="1:7" x14ac:dyDescent="0.25">
      <c r="A87" s="258"/>
      <c r="B87" s="258"/>
      <c r="C87" s="258"/>
      <c r="D87" s="258"/>
      <c r="E87" s="258"/>
      <c r="F87" s="258"/>
      <c r="G87" s="258"/>
    </row>
    <row r="88" spans="1:7" x14ac:dyDescent="0.25">
      <c r="A88" s="258"/>
      <c r="B88" s="258"/>
      <c r="C88" s="258"/>
      <c r="D88" s="258"/>
      <c r="E88" s="258"/>
      <c r="F88" s="258"/>
      <c r="G88" s="258"/>
    </row>
    <row r="89" spans="1:7" x14ac:dyDescent="0.25">
      <c r="A89" s="258"/>
      <c r="B89" s="258"/>
      <c r="C89" s="258"/>
      <c r="D89" s="258"/>
      <c r="E89" s="258"/>
      <c r="F89" s="258"/>
      <c r="G89" s="258"/>
    </row>
    <row r="90" spans="1:7" x14ac:dyDescent="0.25">
      <c r="A90" s="258"/>
      <c r="B90" s="258"/>
      <c r="C90" s="258"/>
      <c r="D90" s="258"/>
      <c r="E90" s="258"/>
      <c r="F90" s="258"/>
      <c r="G90" s="258"/>
    </row>
    <row r="91" spans="1:7" x14ac:dyDescent="0.25">
      <c r="E91" s="217"/>
    </row>
    <row r="92" spans="1:7" x14ac:dyDescent="0.25">
      <c r="E92" s="217"/>
    </row>
    <row r="93" spans="1:7" x14ac:dyDescent="0.25">
      <c r="E93" s="217"/>
    </row>
    <row r="94" spans="1:7" x14ac:dyDescent="0.25">
      <c r="E94" s="217"/>
    </row>
    <row r="95" spans="1:7" x14ac:dyDescent="0.25">
      <c r="E95" s="217"/>
    </row>
    <row r="96" spans="1:7" x14ac:dyDescent="0.25">
      <c r="E96" s="217"/>
    </row>
    <row r="97" spans="5:5" x14ac:dyDescent="0.25">
      <c r="E97" s="217"/>
    </row>
    <row r="98" spans="5:5" x14ac:dyDescent="0.25">
      <c r="E98" s="217"/>
    </row>
    <row r="99" spans="5:5" x14ac:dyDescent="0.25">
      <c r="E99" s="217"/>
    </row>
    <row r="100" spans="5:5" x14ac:dyDescent="0.25">
      <c r="E100" s="217"/>
    </row>
    <row r="101" spans="5:5" x14ac:dyDescent="0.25">
      <c r="E101" s="217"/>
    </row>
    <row r="102" spans="5:5" x14ac:dyDescent="0.25">
      <c r="E102" s="217"/>
    </row>
    <row r="103" spans="5:5" x14ac:dyDescent="0.25">
      <c r="E103" s="217"/>
    </row>
    <row r="104" spans="5:5" x14ac:dyDescent="0.25">
      <c r="E104" s="217"/>
    </row>
    <row r="105" spans="5:5" x14ac:dyDescent="0.25">
      <c r="E105" s="217"/>
    </row>
    <row r="106" spans="5:5" x14ac:dyDescent="0.25">
      <c r="E106" s="217"/>
    </row>
    <row r="107" spans="5:5" x14ac:dyDescent="0.25">
      <c r="E107" s="217"/>
    </row>
    <row r="108" spans="5:5" x14ac:dyDescent="0.25">
      <c r="E108" s="217"/>
    </row>
    <row r="109" spans="5:5" x14ac:dyDescent="0.25">
      <c r="E109" s="217"/>
    </row>
    <row r="110" spans="5:5" x14ac:dyDescent="0.25">
      <c r="E110" s="217"/>
    </row>
    <row r="111" spans="5:5" x14ac:dyDescent="0.25">
      <c r="E111" s="217"/>
    </row>
    <row r="112" spans="5:5" x14ac:dyDescent="0.25">
      <c r="E112" s="217"/>
    </row>
    <row r="113" spans="1:7" x14ac:dyDescent="0.25">
      <c r="E113" s="217"/>
    </row>
    <row r="114" spans="1:7" x14ac:dyDescent="0.25">
      <c r="E114" s="217"/>
    </row>
    <row r="115" spans="1:7" x14ac:dyDescent="0.25">
      <c r="E115" s="217"/>
    </row>
    <row r="116" spans="1:7" x14ac:dyDescent="0.25">
      <c r="E116" s="217"/>
    </row>
    <row r="117" spans="1:7" x14ac:dyDescent="0.25">
      <c r="E117" s="217"/>
    </row>
    <row r="118" spans="1:7" x14ac:dyDescent="0.25">
      <c r="E118" s="217"/>
    </row>
    <row r="119" spans="1:7" x14ac:dyDescent="0.25">
      <c r="E119" s="217"/>
    </row>
    <row r="120" spans="1:7" x14ac:dyDescent="0.25">
      <c r="E120" s="217"/>
    </row>
    <row r="121" spans="1:7" x14ac:dyDescent="0.25">
      <c r="E121" s="217"/>
    </row>
    <row r="122" spans="1:7" x14ac:dyDescent="0.25">
      <c r="A122" s="269"/>
      <c r="B122" s="269"/>
    </row>
    <row r="123" spans="1:7" x14ac:dyDescent="0.25">
      <c r="A123" s="258"/>
      <c r="B123" s="258"/>
      <c r="C123" s="270"/>
      <c r="D123" s="270"/>
      <c r="E123" s="271"/>
      <c r="F123" s="270"/>
      <c r="G123" s="272"/>
    </row>
    <row r="124" spans="1:7" x14ac:dyDescent="0.25">
      <c r="A124" s="273"/>
      <c r="B124" s="273"/>
      <c r="C124" s="258"/>
      <c r="D124" s="258"/>
      <c r="E124" s="274"/>
      <c r="F124" s="258"/>
      <c r="G124" s="258"/>
    </row>
    <row r="125" spans="1:7" x14ac:dyDescent="0.25">
      <c r="A125" s="258"/>
      <c r="B125" s="258"/>
      <c r="C125" s="258"/>
      <c r="D125" s="258"/>
      <c r="E125" s="274"/>
      <c r="F125" s="258"/>
      <c r="G125" s="258"/>
    </row>
    <row r="126" spans="1:7" x14ac:dyDescent="0.25">
      <c r="A126" s="258"/>
      <c r="B126" s="258"/>
      <c r="C126" s="258"/>
      <c r="D126" s="258"/>
      <c r="E126" s="274"/>
      <c r="F126" s="258"/>
      <c r="G126" s="258"/>
    </row>
    <row r="127" spans="1:7" x14ac:dyDescent="0.25">
      <c r="A127" s="258"/>
      <c r="B127" s="258"/>
      <c r="C127" s="258"/>
      <c r="D127" s="258"/>
      <c r="E127" s="274"/>
      <c r="F127" s="258"/>
      <c r="G127" s="258"/>
    </row>
    <row r="128" spans="1:7" x14ac:dyDescent="0.25">
      <c r="A128" s="258"/>
      <c r="B128" s="258"/>
      <c r="C128" s="258"/>
      <c r="D128" s="258"/>
      <c r="E128" s="274"/>
      <c r="F128" s="258"/>
      <c r="G128" s="258"/>
    </row>
    <row r="129" spans="1:7" x14ac:dyDescent="0.25">
      <c r="A129" s="258"/>
      <c r="B129" s="258"/>
      <c r="C129" s="258"/>
      <c r="D129" s="258"/>
      <c r="E129" s="274"/>
      <c r="F129" s="258"/>
      <c r="G129" s="258"/>
    </row>
    <row r="130" spans="1:7" x14ac:dyDescent="0.25">
      <c r="A130" s="258"/>
      <c r="B130" s="258"/>
      <c r="C130" s="258"/>
      <c r="D130" s="258"/>
      <c r="E130" s="274"/>
      <c r="F130" s="258"/>
      <c r="G130" s="258"/>
    </row>
    <row r="131" spans="1:7" x14ac:dyDescent="0.25">
      <c r="A131" s="258"/>
      <c r="B131" s="258"/>
      <c r="C131" s="258"/>
      <c r="D131" s="258"/>
      <c r="E131" s="274"/>
      <c r="F131" s="258"/>
      <c r="G131" s="258"/>
    </row>
    <row r="132" spans="1:7" x14ac:dyDescent="0.25">
      <c r="A132" s="258"/>
      <c r="B132" s="258"/>
      <c r="C132" s="258"/>
      <c r="D132" s="258"/>
      <c r="E132" s="274"/>
      <c r="F132" s="258"/>
      <c r="G132" s="258"/>
    </row>
    <row r="133" spans="1:7" x14ac:dyDescent="0.25">
      <c r="A133" s="258"/>
      <c r="B133" s="258"/>
      <c r="C133" s="258"/>
      <c r="D133" s="258"/>
      <c r="E133" s="274"/>
      <c r="F133" s="258"/>
      <c r="G133" s="258"/>
    </row>
    <row r="134" spans="1:7" x14ac:dyDescent="0.25">
      <c r="A134" s="258"/>
      <c r="B134" s="258"/>
      <c r="C134" s="258"/>
      <c r="D134" s="258"/>
      <c r="E134" s="274"/>
      <c r="F134" s="258"/>
      <c r="G134" s="258"/>
    </row>
    <row r="135" spans="1:7" x14ac:dyDescent="0.25">
      <c r="A135" s="258"/>
      <c r="B135" s="258"/>
      <c r="C135" s="258"/>
      <c r="D135" s="258"/>
      <c r="E135" s="274"/>
      <c r="F135" s="258"/>
      <c r="G135" s="258"/>
    </row>
    <row r="136" spans="1:7" x14ac:dyDescent="0.25">
      <c r="A136" s="258"/>
      <c r="B136" s="258"/>
      <c r="C136" s="258"/>
      <c r="D136" s="258"/>
      <c r="E136" s="274"/>
      <c r="F136" s="258"/>
      <c r="G136" s="258"/>
    </row>
  </sheetData>
  <mergeCells count="19">
    <mergeCell ref="C56:D56"/>
    <mergeCell ref="C44:D44"/>
    <mergeCell ref="C48:D48"/>
    <mergeCell ref="C36:D36"/>
    <mergeCell ref="C40:D40"/>
    <mergeCell ref="C32:D32"/>
    <mergeCell ref="A1:G1"/>
    <mergeCell ref="A3:B3"/>
    <mergeCell ref="A4:B4"/>
    <mergeCell ref="E4:G4"/>
    <mergeCell ref="C11:D11"/>
    <mergeCell ref="C12:D12"/>
    <mergeCell ref="C13:D13"/>
    <mergeCell ref="C14:D14"/>
    <mergeCell ref="C17:D17"/>
    <mergeCell ref="C19:D19"/>
    <mergeCell ref="C23:D23"/>
    <mergeCell ref="C27:D27"/>
    <mergeCell ref="C29:D2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scale="86" fitToHeight="0" orientation="portrait" horizontalDpi="300" r:id="rId1"/>
  <headerFooter alignWithMargins="0">
    <oddFooter>&amp;R&amp;"Arial,Obyčejné"Strana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5">
    <pageSetUpPr fitToPage="1"/>
  </sheetPr>
  <dimension ref="A1:BE51"/>
  <sheetViews>
    <sheetView zoomScaleNormal="100" workbookViewId="0">
      <selection activeCell="J39" sqref="J39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5</v>
      </c>
      <c r="D2" s="83" t="s">
        <v>403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05 Rek'!E16</f>
        <v>0</v>
      </c>
      <c r="D15" s="134" t="str">
        <f>'01 05 Rek'!A21</f>
        <v>Ztížené výrobní podmínky</v>
      </c>
      <c r="E15" s="135"/>
      <c r="F15" s="136"/>
      <c r="G15" s="133">
        <f>'01 05 Rek'!I21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05 Rek'!F16</f>
        <v>0</v>
      </c>
      <c r="D16" s="86" t="str">
        <f>'01 05 Rek'!A22</f>
        <v>Oborová přirážka</v>
      </c>
      <c r="E16" s="137"/>
      <c r="F16" s="138"/>
      <c r="G16" s="133">
        <f>'01 05 Rek'!I22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05 Rek'!H16</f>
        <v>0</v>
      </c>
      <c r="D17" s="86" t="str">
        <f>'01 05 Rek'!A23</f>
        <v>Přesun stavebních kapacit</v>
      </c>
      <c r="E17" s="137"/>
      <c r="F17" s="138"/>
      <c r="G17" s="133">
        <f>'01 05 Rek'!I23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05 Rek'!G16</f>
        <v>0</v>
      </c>
      <c r="D18" s="86" t="str">
        <f>'01 05 Rek'!A24</f>
        <v>Mimostaveništní doprava</v>
      </c>
      <c r="E18" s="137"/>
      <c r="F18" s="138"/>
      <c r="G18" s="133">
        <f>'01 05 Rek'!I24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05 Rek'!A25</f>
        <v>Zařízení staveniště</v>
      </c>
      <c r="E19" s="137"/>
      <c r="F19" s="138"/>
      <c r="G19" s="133">
        <f>'01 05 Rek'!I25</f>
        <v>0</v>
      </c>
    </row>
    <row r="20" spans="1:7" ht="15.9" customHeight="1" x14ac:dyDescent="0.25">
      <c r="A20" s="141"/>
      <c r="B20" s="132"/>
      <c r="C20" s="133"/>
      <c r="D20" s="86" t="str">
        <f>'01 05 Rek'!A26</f>
        <v>Provoz investora</v>
      </c>
      <c r="E20" s="137"/>
      <c r="F20" s="138"/>
      <c r="G20" s="133">
        <f>'01 05 Rek'!I26</f>
        <v>0</v>
      </c>
    </row>
    <row r="21" spans="1:7" ht="15.9" customHeight="1" x14ac:dyDescent="0.25">
      <c r="A21" s="141" t="s">
        <v>28</v>
      </c>
      <c r="B21" s="132"/>
      <c r="C21" s="133">
        <f>'01 05 Rek'!I16</f>
        <v>0</v>
      </c>
      <c r="D21" s="86" t="str">
        <f>'01 05 Rek'!A27</f>
        <v>Kompletační činnost (IČD)</v>
      </c>
      <c r="E21" s="137"/>
      <c r="F21" s="138"/>
      <c r="G21" s="133">
        <f>'01 05 Rek'!I27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05 Rek'!H29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rintOptions horizontalCentered="1"/>
  <pageMargins left="0.59055118110236227" right="0.39370078740157483" top="0.59055118110236227" bottom="0.98425196850393704" header="0.19685039370078741" footer="0.51181102362204722"/>
  <pageSetup paperSize="9" fitToHeight="0" orientation="portrait" horizontalDpi="300" verticalDpi="300" r:id="rId1"/>
  <headerFooter alignWithMargins="0">
    <oddFooter>&amp;R&amp;"Arial,Obyčejné"Strana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35">
    <pageSetUpPr fitToPage="1"/>
  </sheetPr>
  <dimension ref="A1:BE80"/>
  <sheetViews>
    <sheetView workbookViewId="0">
      <selection activeCell="G29" sqref="G29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9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5</v>
      </c>
      <c r="I1" s="176"/>
    </row>
    <row r="2" spans="1:9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403</v>
      </c>
      <c r="H2" s="305"/>
      <c r="I2" s="306"/>
    </row>
    <row r="3" spans="1:9" ht="13.8" thickTop="1" x14ac:dyDescent="0.25">
      <c r="F3" s="112"/>
    </row>
    <row r="4" spans="1:9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9" ht="13.8" thickBot="1" x14ac:dyDescent="0.3"/>
    <row r="6" spans="1:9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9" s="112" customFormat="1" x14ac:dyDescent="0.25">
      <c r="A7" s="275" t="str">
        <f>'01 05 Pol'!B7</f>
        <v>1</v>
      </c>
      <c r="B7" s="60" t="str">
        <f>'01 05 Pol'!C7</f>
        <v>Zemní práce</v>
      </c>
      <c r="D7" s="189"/>
      <c r="E7" s="276">
        <f>'01 05 Pol'!AY24</f>
        <v>0</v>
      </c>
      <c r="F7" s="277">
        <f>'01 05 Pol'!AZ24</f>
        <v>0</v>
      </c>
      <c r="G7" s="277">
        <f>'01 05 Pol'!BA24</f>
        <v>0</v>
      </c>
      <c r="H7" s="277">
        <f>'01 05 Pol'!BB24</f>
        <v>0</v>
      </c>
      <c r="I7" s="278">
        <f>'01 05 Pol'!BC24</f>
        <v>0</v>
      </c>
    </row>
    <row r="8" spans="1:9" s="112" customFormat="1" x14ac:dyDescent="0.25">
      <c r="A8" s="275" t="str">
        <f>'01 05 Pol'!B25</f>
        <v>2</v>
      </c>
      <c r="B8" s="60" t="str">
        <f>'01 05 Pol'!C25</f>
        <v>Základy a zvláštní zakládání</v>
      </c>
      <c r="D8" s="189"/>
      <c r="E8" s="276">
        <f>'01 05 Pol'!AY33</f>
        <v>0</v>
      </c>
      <c r="F8" s="277">
        <f>'01 05 Pol'!AZ33</f>
        <v>0</v>
      </c>
      <c r="G8" s="277">
        <f>'01 05 Pol'!BA33</f>
        <v>0</v>
      </c>
      <c r="H8" s="277">
        <f>'01 05 Pol'!BB33</f>
        <v>0</v>
      </c>
      <c r="I8" s="278">
        <f>'01 05 Pol'!BC33</f>
        <v>0</v>
      </c>
    </row>
    <row r="9" spans="1:9" s="112" customFormat="1" x14ac:dyDescent="0.25">
      <c r="A9" s="275" t="str">
        <f>'01 05 Pol'!B34</f>
        <v>5</v>
      </c>
      <c r="B9" s="60" t="str">
        <f>'01 05 Pol'!C34</f>
        <v>Komunikace</v>
      </c>
      <c r="D9" s="189"/>
      <c r="E9" s="276">
        <f>'01 05 Pol'!AY37</f>
        <v>0</v>
      </c>
      <c r="F9" s="277">
        <f>'01 05 Pol'!AZ37</f>
        <v>0</v>
      </c>
      <c r="G9" s="277">
        <f>'01 05 Pol'!BA37</f>
        <v>0</v>
      </c>
      <c r="H9" s="277">
        <f>'01 05 Pol'!BB37</f>
        <v>0</v>
      </c>
      <c r="I9" s="278">
        <f>'01 05 Pol'!BC37</f>
        <v>0</v>
      </c>
    </row>
    <row r="10" spans="1:9" s="112" customFormat="1" x14ac:dyDescent="0.25">
      <c r="A10" s="275" t="str">
        <f>'01 05 Pol'!B38</f>
        <v>63</v>
      </c>
      <c r="B10" s="60" t="str">
        <f>'01 05 Pol'!C38</f>
        <v>Podlahy a podlahové konstrukce</v>
      </c>
      <c r="D10" s="189"/>
      <c r="E10" s="276">
        <f>'01 05 Pol'!AY41</f>
        <v>0</v>
      </c>
      <c r="F10" s="277">
        <f>'01 05 Pol'!AZ41</f>
        <v>0</v>
      </c>
      <c r="G10" s="277">
        <f>'01 05 Pol'!BA41</f>
        <v>0</v>
      </c>
      <c r="H10" s="277">
        <f>'01 05 Pol'!BB41</f>
        <v>0</v>
      </c>
      <c r="I10" s="278">
        <f>'01 05 Pol'!BC41</f>
        <v>0</v>
      </c>
    </row>
    <row r="11" spans="1:9" s="112" customFormat="1" x14ac:dyDescent="0.25">
      <c r="A11" s="275" t="str">
        <f>'01 05 Pol'!B42</f>
        <v>91</v>
      </c>
      <c r="B11" s="60" t="str">
        <f>'01 05 Pol'!C42</f>
        <v>Doplňující práce na komunikaci</v>
      </c>
      <c r="D11" s="189"/>
      <c r="E11" s="276">
        <f>'01 05 Pol'!AY45</f>
        <v>0</v>
      </c>
      <c r="F11" s="277">
        <f>'01 05 Pol'!AZ45</f>
        <v>0</v>
      </c>
      <c r="G11" s="277">
        <f>'01 05 Pol'!BA45</f>
        <v>0</v>
      </c>
      <c r="H11" s="277">
        <f>'01 05 Pol'!BB45</f>
        <v>0</v>
      </c>
      <c r="I11" s="278">
        <f>'01 05 Pol'!BC45</f>
        <v>0</v>
      </c>
    </row>
    <row r="12" spans="1:9" s="112" customFormat="1" x14ac:dyDescent="0.25">
      <c r="A12" s="275" t="str">
        <f>'01 05 Pol'!B46</f>
        <v>96</v>
      </c>
      <c r="B12" s="60" t="str">
        <f>'01 05 Pol'!C46</f>
        <v>Bourání konstrukcí</v>
      </c>
      <c r="D12" s="189"/>
      <c r="E12" s="276">
        <f>'01 05 Pol'!AY50</f>
        <v>0</v>
      </c>
      <c r="F12" s="277">
        <f>'01 05 Pol'!AZ50</f>
        <v>0</v>
      </c>
      <c r="G12" s="277">
        <f>'01 05 Pol'!BA50</f>
        <v>0</v>
      </c>
      <c r="H12" s="277">
        <f>'01 05 Pol'!BB50</f>
        <v>0</v>
      </c>
      <c r="I12" s="278">
        <f>'01 05 Pol'!BC50</f>
        <v>0</v>
      </c>
    </row>
    <row r="13" spans="1:9" s="112" customFormat="1" x14ac:dyDescent="0.25">
      <c r="A13" s="275" t="str">
        <f>'01 05 Pol'!B51</f>
        <v>99</v>
      </c>
      <c r="B13" s="60" t="str">
        <f>'01 05 Pol'!C51</f>
        <v>Staveništní přesun hmot</v>
      </c>
      <c r="D13" s="189"/>
      <c r="E13" s="276">
        <f>'01 05 Pol'!AY53</f>
        <v>0</v>
      </c>
      <c r="F13" s="277">
        <f>'01 05 Pol'!AZ53</f>
        <v>0</v>
      </c>
      <c r="G13" s="277">
        <f>'01 05 Pol'!BA53</f>
        <v>0</v>
      </c>
      <c r="H13" s="277">
        <f>'01 05 Pol'!BB53</f>
        <v>0</v>
      </c>
      <c r="I13" s="278">
        <f>'01 05 Pol'!BC53</f>
        <v>0</v>
      </c>
    </row>
    <row r="14" spans="1:9" s="112" customFormat="1" x14ac:dyDescent="0.25">
      <c r="A14" s="275" t="str">
        <f>'01 05 Pol'!B54</f>
        <v>M21</v>
      </c>
      <c r="B14" s="60" t="str">
        <f>'01 05 Pol'!C54</f>
        <v>Elektromontáže</v>
      </c>
      <c r="D14" s="189"/>
      <c r="E14" s="276">
        <f>'01 05 Pol'!AY57</f>
        <v>0</v>
      </c>
      <c r="F14" s="277">
        <f>'01 05 Pol'!AZ57</f>
        <v>0</v>
      </c>
      <c r="G14" s="277">
        <f>'01 05 Pol'!BA57</f>
        <v>0</v>
      </c>
      <c r="H14" s="277">
        <f>'01 05 Pol'!BB57</f>
        <v>0</v>
      </c>
      <c r="I14" s="278">
        <f>'01 05 Pol'!BC57</f>
        <v>0</v>
      </c>
    </row>
    <row r="15" spans="1:9" s="112" customFormat="1" ht="13.8" thickBot="1" x14ac:dyDescent="0.3">
      <c r="A15" s="275" t="str">
        <f>'01 05 Pol'!B58</f>
        <v>D96</v>
      </c>
      <c r="B15" s="60" t="str">
        <f>'01 05 Pol'!C58</f>
        <v>Přesuny suti</v>
      </c>
      <c r="D15" s="189"/>
      <c r="E15" s="276">
        <f>'01 05 Pol'!AY63</f>
        <v>0</v>
      </c>
      <c r="F15" s="277">
        <f>'01 05 Pol'!AZ63</f>
        <v>0</v>
      </c>
      <c r="G15" s="277">
        <f>'01 05 Pol'!BA63</f>
        <v>0</v>
      </c>
      <c r="H15" s="277">
        <f>'01 05 Pol'!BB63</f>
        <v>0</v>
      </c>
      <c r="I15" s="278">
        <f>'01 05 Pol'!BC63</f>
        <v>0</v>
      </c>
    </row>
    <row r="16" spans="1:9" s="14" customFormat="1" ht="13.8" thickBot="1" x14ac:dyDescent="0.3">
      <c r="A16" s="190"/>
      <c r="B16" s="191" t="s">
        <v>77</v>
      </c>
      <c r="C16" s="191"/>
      <c r="D16" s="192"/>
      <c r="E16" s="193">
        <f>SUM(E7:E15)</f>
        <v>0</v>
      </c>
      <c r="F16" s="194">
        <f>SUM(F7:F15)</f>
        <v>0</v>
      </c>
      <c r="G16" s="194">
        <f>SUM(G7:G15)</f>
        <v>0</v>
      </c>
      <c r="H16" s="194">
        <f>SUM(H7:H15)</f>
        <v>0</v>
      </c>
      <c r="I16" s="195">
        <f>SUM(I7:I15)</f>
        <v>0</v>
      </c>
    </row>
    <row r="17" spans="1:57" x14ac:dyDescent="0.25">
      <c r="A17" s="112"/>
      <c r="B17" s="112"/>
      <c r="C17" s="112"/>
      <c r="D17" s="112"/>
      <c r="E17" s="112"/>
      <c r="F17" s="112"/>
      <c r="G17" s="112"/>
      <c r="H17" s="112"/>
      <c r="I17" s="112"/>
    </row>
    <row r="18" spans="1:57" ht="19.5" customHeight="1" x14ac:dyDescent="0.3">
      <c r="A18" s="181" t="s">
        <v>78</v>
      </c>
      <c r="B18" s="181"/>
      <c r="C18" s="181"/>
      <c r="D18" s="181"/>
      <c r="E18" s="181"/>
      <c r="F18" s="181"/>
      <c r="G18" s="196"/>
      <c r="H18" s="181"/>
      <c r="I18" s="181"/>
      <c r="BA18" s="118"/>
      <c r="BB18" s="118"/>
      <c r="BC18" s="118"/>
      <c r="BD18" s="118"/>
      <c r="BE18" s="118"/>
    </row>
    <row r="19" spans="1:57" ht="13.8" thickBot="1" x14ac:dyDescent="0.3"/>
    <row r="20" spans="1:57" x14ac:dyDescent="0.25">
      <c r="A20" s="147" t="s">
        <v>79</v>
      </c>
      <c r="B20" s="148"/>
      <c r="C20" s="148"/>
      <c r="D20" s="197"/>
      <c r="E20" s="198" t="s">
        <v>80</v>
      </c>
      <c r="F20" s="199" t="s">
        <v>13</v>
      </c>
      <c r="G20" s="200" t="s">
        <v>81</v>
      </c>
      <c r="H20" s="201"/>
      <c r="I20" s="202" t="s">
        <v>80</v>
      </c>
    </row>
    <row r="21" spans="1:57" x14ac:dyDescent="0.25">
      <c r="A21" s="141" t="s">
        <v>266</v>
      </c>
      <c r="B21" s="132"/>
      <c r="C21" s="132"/>
      <c r="D21" s="203"/>
      <c r="E21" s="204">
        <v>0</v>
      </c>
      <c r="F21" s="205">
        <v>0</v>
      </c>
      <c r="G21" s="206">
        <f>E16</f>
        <v>0</v>
      </c>
      <c r="H21" s="207"/>
      <c r="I21" s="208">
        <f t="shared" ref="I21:I28" si="0">E21+F21*G21/100</f>
        <v>0</v>
      </c>
      <c r="BA21" s="1">
        <v>0</v>
      </c>
    </row>
    <row r="22" spans="1:57" x14ac:dyDescent="0.25">
      <c r="A22" s="141" t="s">
        <v>267</v>
      </c>
      <c r="B22" s="132"/>
      <c r="C22" s="132"/>
      <c r="D22" s="203"/>
      <c r="E22" s="204">
        <v>0</v>
      </c>
      <c r="F22" s="205">
        <v>0</v>
      </c>
      <c r="G22" s="206">
        <f>G21</f>
        <v>0</v>
      </c>
      <c r="H22" s="207"/>
      <c r="I22" s="208">
        <f t="shared" si="0"/>
        <v>0</v>
      </c>
      <c r="BA22" s="1">
        <v>0</v>
      </c>
    </row>
    <row r="23" spans="1:57" x14ac:dyDescent="0.25">
      <c r="A23" s="141" t="s">
        <v>268</v>
      </c>
      <c r="B23" s="132"/>
      <c r="C23" s="132"/>
      <c r="D23" s="203"/>
      <c r="E23" s="204">
        <v>0</v>
      </c>
      <c r="F23" s="205">
        <v>0</v>
      </c>
      <c r="G23" s="206">
        <f>G22</f>
        <v>0</v>
      </c>
      <c r="H23" s="207"/>
      <c r="I23" s="208">
        <f t="shared" si="0"/>
        <v>0</v>
      </c>
      <c r="BA23" s="1">
        <v>0</v>
      </c>
    </row>
    <row r="24" spans="1:57" x14ac:dyDescent="0.25">
      <c r="A24" s="141" t="s">
        <v>269</v>
      </c>
      <c r="B24" s="132"/>
      <c r="C24" s="132"/>
      <c r="D24" s="203"/>
      <c r="E24" s="204">
        <v>0</v>
      </c>
      <c r="F24" s="205">
        <v>0</v>
      </c>
      <c r="G24" s="206">
        <f>G23</f>
        <v>0</v>
      </c>
      <c r="H24" s="207"/>
      <c r="I24" s="208">
        <f t="shared" si="0"/>
        <v>0</v>
      </c>
      <c r="BA24" s="1">
        <v>0</v>
      </c>
    </row>
    <row r="25" spans="1:57" x14ac:dyDescent="0.25">
      <c r="A25" s="141" t="s">
        <v>270</v>
      </c>
      <c r="B25" s="132"/>
      <c r="C25" s="132"/>
      <c r="D25" s="203"/>
      <c r="E25" s="204">
        <v>0</v>
      </c>
      <c r="F25" s="205">
        <v>0</v>
      </c>
      <c r="G25" s="206">
        <f>G24+H16</f>
        <v>0</v>
      </c>
      <c r="H25" s="207"/>
      <c r="I25" s="208">
        <f t="shared" si="0"/>
        <v>0</v>
      </c>
      <c r="BA25" s="1">
        <v>1</v>
      </c>
    </row>
    <row r="26" spans="1:57" x14ac:dyDescent="0.25">
      <c r="A26" s="141" t="s">
        <v>271</v>
      </c>
      <c r="B26" s="132"/>
      <c r="C26" s="132"/>
      <c r="D26" s="203"/>
      <c r="E26" s="204">
        <v>0</v>
      </c>
      <c r="F26" s="205">
        <v>0</v>
      </c>
      <c r="G26" s="206">
        <f>G25</f>
        <v>0</v>
      </c>
      <c r="H26" s="207"/>
      <c r="I26" s="208">
        <f t="shared" si="0"/>
        <v>0</v>
      </c>
      <c r="BA26" s="1">
        <v>1</v>
      </c>
    </row>
    <row r="27" spans="1:57" x14ac:dyDescent="0.25">
      <c r="A27" s="141" t="s">
        <v>272</v>
      </c>
      <c r="B27" s="132"/>
      <c r="C27" s="132"/>
      <c r="D27" s="203"/>
      <c r="E27" s="204">
        <v>0</v>
      </c>
      <c r="F27" s="205">
        <v>0</v>
      </c>
      <c r="G27" s="206">
        <f>G26</f>
        <v>0</v>
      </c>
      <c r="H27" s="207"/>
      <c r="I27" s="208">
        <f t="shared" si="0"/>
        <v>0</v>
      </c>
      <c r="BA27" s="1">
        <v>2</v>
      </c>
    </row>
    <row r="28" spans="1:57" x14ac:dyDescent="0.25">
      <c r="A28" s="141" t="s">
        <v>273</v>
      </c>
      <c r="B28" s="132"/>
      <c r="C28" s="132"/>
      <c r="D28" s="203"/>
      <c r="E28" s="204">
        <v>0</v>
      </c>
      <c r="F28" s="205">
        <v>0</v>
      </c>
      <c r="G28" s="206">
        <f>G27</f>
        <v>0</v>
      </c>
      <c r="H28" s="207"/>
      <c r="I28" s="208">
        <f t="shared" si="0"/>
        <v>0</v>
      </c>
      <c r="BA28" s="1">
        <v>2</v>
      </c>
    </row>
    <row r="29" spans="1:57" ht="13.8" thickBot="1" x14ac:dyDescent="0.3">
      <c r="A29" s="209"/>
      <c r="B29" s="210" t="s">
        <v>82</v>
      </c>
      <c r="C29" s="211"/>
      <c r="D29" s="212"/>
      <c r="E29" s="213"/>
      <c r="F29" s="214"/>
      <c r="G29" s="214"/>
      <c r="H29" s="307">
        <f>SUM(I21:I28)</f>
        <v>0</v>
      </c>
      <c r="I29" s="308"/>
    </row>
    <row r="31" spans="1:57" x14ac:dyDescent="0.25">
      <c r="B31" s="14"/>
      <c r="F31" s="215"/>
      <c r="G31" s="216"/>
      <c r="H31" s="216"/>
      <c r="I31" s="46"/>
    </row>
    <row r="32" spans="1:57" x14ac:dyDescent="0.25"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  <row r="77" spans="6:9" x14ac:dyDescent="0.25">
      <c r="F77" s="215"/>
      <c r="G77" s="216"/>
      <c r="H77" s="216"/>
      <c r="I77" s="46"/>
    </row>
    <row r="78" spans="6:9" x14ac:dyDescent="0.25">
      <c r="F78" s="215"/>
      <c r="G78" s="216"/>
      <c r="H78" s="216"/>
      <c r="I78" s="46"/>
    </row>
    <row r="79" spans="6:9" x14ac:dyDescent="0.25">
      <c r="F79" s="215"/>
      <c r="G79" s="216"/>
      <c r="H79" s="216"/>
      <c r="I79" s="46"/>
    </row>
    <row r="80" spans="6:9" x14ac:dyDescent="0.25">
      <c r="F80" s="215"/>
      <c r="G80" s="216"/>
      <c r="H80" s="216"/>
      <c r="I80" s="46"/>
    </row>
  </sheetData>
  <mergeCells count="4">
    <mergeCell ref="A1:B1"/>
    <mergeCell ref="A2:B2"/>
    <mergeCell ref="G2:I2"/>
    <mergeCell ref="H29:I29"/>
  </mergeCells>
  <printOptions horizontalCentered="1"/>
  <pageMargins left="0.59055118110236227" right="0.39370078740157483" top="0.59055118110236227" bottom="0.98425196850393704" header="0.19685039370078741" footer="0.51181102362204722"/>
  <pageSetup paperSize="9" scale="99" fitToHeight="0" orientation="portrait" horizontalDpi="300" verticalDpi="300" r:id="rId1"/>
  <headerFooter alignWithMargins="0">
    <oddFooter>&amp;R&amp;"Arial,Obyčejné"Strana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6">
    <pageSetUpPr fitToPage="1"/>
  </sheetPr>
  <dimension ref="A1:BZ136"/>
  <sheetViews>
    <sheetView showGridLines="0" showZeros="0" zoomScaleNormal="100" zoomScaleSheetLayoutView="100" workbookViewId="0">
      <selection activeCell="F8" sqref="F8:F62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8.33203125" style="217" bestFit="1" customWidth="1"/>
    <col min="7" max="7" width="10.33203125" style="217" bestFit="1" customWidth="1"/>
    <col min="8" max="8" width="9.88671875" style="217" bestFit="1" customWidth="1"/>
    <col min="9" max="9" width="8.44140625" style="217" bestFit="1" customWidth="1"/>
    <col min="10" max="10" width="11" style="217" hidden="1" customWidth="1"/>
    <col min="11" max="11" width="10.44140625" style="217" hidden="1" customWidth="1"/>
    <col min="12" max="12" width="10.8867187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05 Rek'!H1</f>
        <v>5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05 Rek'!G2</f>
        <v>Základ pod cyklon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117</v>
      </c>
      <c r="C8" s="245" t="s">
        <v>118</v>
      </c>
      <c r="D8" s="246" t="s">
        <v>110</v>
      </c>
      <c r="E8" s="247">
        <v>2.5499999999999998</v>
      </c>
      <c r="F8" s="247"/>
      <c r="G8" s="248">
        <f>E8*F8</f>
        <v>0</v>
      </c>
      <c r="H8" s="249">
        <v>0</v>
      </c>
      <c r="I8" s="250">
        <f>E8*H8</f>
        <v>0</v>
      </c>
      <c r="J8" s="249">
        <v>0</v>
      </c>
      <c r="K8" s="250">
        <f>E8*J8</f>
        <v>0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43">
        <v>2</v>
      </c>
      <c r="B9" s="244" t="s">
        <v>122</v>
      </c>
      <c r="C9" s="245" t="s">
        <v>123</v>
      </c>
      <c r="D9" s="246" t="s">
        <v>110</v>
      </c>
      <c r="E9" s="247">
        <v>2.5499999999999998</v>
      </c>
      <c r="F9" s="247"/>
      <c r="G9" s="248">
        <f>E9*F9</f>
        <v>0</v>
      </c>
      <c r="H9" s="249">
        <v>0</v>
      </c>
      <c r="I9" s="250">
        <f>E9*H9</f>
        <v>0</v>
      </c>
      <c r="J9" s="249">
        <v>0</v>
      </c>
      <c r="K9" s="250">
        <f>E9*J9</f>
        <v>0</v>
      </c>
      <c r="M9" s="242">
        <v>2</v>
      </c>
      <c r="Y9" s="217">
        <v>1</v>
      </c>
      <c r="Z9" s="217">
        <v>1</v>
      </c>
      <c r="AA9" s="217">
        <v>1</v>
      </c>
      <c r="AX9" s="217">
        <v>1</v>
      </c>
      <c r="AY9" s="217">
        <f>IF(AX9=1,G9,0)</f>
        <v>0</v>
      </c>
      <c r="AZ9" s="217">
        <f>IF(AX9=2,G9,0)</f>
        <v>0</v>
      </c>
      <c r="BA9" s="217">
        <f>IF(AX9=3,G9,0)</f>
        <v>0</v>
      </c>
      <c r="BB9" s="217">
        <f>IF(AX9=4,G9,0)</f>
        <v>0</v>
      </c>
      <c r="BC9" s="217">
        <f>IF(AX9=5,G9,0)</f>
        <v>0</v>
      </c>
      <c r="BY9" s="242">
        <v>1</v>
      </c>
      <c r="BZ9" s="242">
        <v>1</v>
      </c>
    </row>
    <row r="10" spans="1:78" x14ac:dyDescent="0.25">
      <c r="A10" s="243">
        <v>3</v>
      </c>
      <c r="B10" s="244" t="s">
        <v>279</v>
      </c>
      <c r="C10" s="245" t="s">
        <v>280</v>
      </c>
      <c r="D10" s="246" t="s">
        <v>110</v>
      </c>
      <c r="E10" s="247">
        <v>2.5499999999999998</v>
      </c>
      <c r="F10" s="247"/>
      <c r="G10" s="248">
        <f>E10*F10</f>
        <v>0</v>
      </c>
      <c r="H10" s="249">
        <v>0</v>
      </c>
      <c r="I10" s="250">
        <f>E10*H10</f>
        <v>0</v>
      </c>
      <c r="J10" s="249">
        <v>0</v>
      </c>
      <c r="K10" s="250">
        <f>E10*J10</f>
        <v>0</v>
      </c>
      <c r="M10" s="242">
        <v>2</v>
      </c>
      <c r="Y10" s="217">
        <v>1</v>
      </c>
      <c r="Z10" s="217">
        <v>1</v>
      </c>
      <c r="AA10" s="217">
        <v>1</v>
      </c>
      <c r="AX10" s="217">
        <v>1</v>
      </c>
      <c r="AY10" s="217">
        <f>IF(AX10=1,G10,0)</f>
        <v>0</v>
      </c>
      <c r="AZ10" s="217">
        <f>IF(AX10=2,G10,0)</f>
        <v>0</v>
      </c>
      <c r="BA10" s="217">
        <f>IF(AX10=3,G10,0)</f>
        <v>0</v>
      </c>
      <c r="BB10" s="217">
        <f>IF(AX10=4,G10,0)</f>
        <v>0</v>
      </c>
      <c r="BC10" s="217">
        <f>IF(AX10=5,G10,0)</f>
        <v>0</v>
      </c>
      <c r="BY10" s="242">
        <v>1</v>
      </c>
      <c r="BZ10" s="242">
        <v>1</v>
      </c>
    </row>
    <row r="11" spans="1:78" x14ac:dyDescent="0.25">
      <c r="A11" s="251"/>
      <c r="B11" s="253"/>
      <c r="C11" s="309" t="s">
        <v>112</v>
      </c>
      <c r="D11" s="310"/>
      <c r="E11" s="279">
        <v>0</v>
      </c>
      <c r="F11" s="255"/>
      <c r="G11" s="256"/>
      <c r="H11" s="257"/>
      <c r="I11" s="252"/>
      <c r="J11" s="258"/>
      <c r="K11" s="252"/>
      <c r="M11" s="242"/>
    </row>
    <row r="12" spans="1:78" x14ac:dyDescent="0.25">
      <c r="A12" s="251"/>
      <c r="B12" s="253"/>
      <c r="C12" s="309" t="s">
        <v>404</v>
      </c>
      <c r="D12" s="310"/>
      <c r="E12" s="279">
        <v>5.0999999999999996</v>
      </c>
      <c r="F12" s="255"/>
      <c r="G12" s="256"/>
      <c r="H12" s="257"/>
      <c r="I12" s="252"/>
      <c r="J12" s="258"/>
      <c r="K12" s="252"/>
      <c r="M12" s="242"/>
    </row>
    <row r="13" spans="1:78" x14ac:dyDescent="0.25">
      <c r="A13" s="251"/>
      <c r="B13" s="253"/>
      <c r="C13" s="309" t="s">
        <v>115</v>
      </c>
      <c r="D13" s="310"/>
      <c r="E13" s="279">
        <v>5.0999999999999996</v>
      </c>
      <c r="F13" s="255"/>
      <c r="G13" s="256"/>
      <c r="H13" s="257"/>
      <c r="I13" s="252"/>
      <c r="J13" s="258"/>
      <c r="K13" s="252"/>
      <c r="M13" s="242"/>
    </row>
    <row r="14" spans="1:78" x14ac:dyDescent="0.25">
      <c r="A14" s="251"/>
      <c r="B14" s="253"/>
      <c r="C14" s="316" t="s">
        <v>405</v>
      </c>
      <c r="D14" s="310"/>
      <c r="E14" s="254">
        <v>2.5499999999999998</v>
      </c>
      <c r="F14" s="255"/>
      <c r="G14" s="256"/>
      <c r="H14" s="257"/>
      <c r="I14" s="252"/>
      <c r="J14" s="258"/>
      <c r="K14" s="252"/>
      <c r="M14" s="242"/>
    </row>
    <row r="15" spans="1:78" x14ac:dyDescent="0.25">
      <c r="A15" s="243">
        <v>4</v>
      </c>
      <c r="B15" s="244" t="s">
        <v>364</v>
      </c>
      <c r="C15" s="245" t="s">
        <v>365</v>
      </c>
      <c r="D15" s="246" t="s">
        <v>110</v>
      </c>
      <c r="E15" s="247">
        <v>2.5499999999999998</v>
      </c>
      <c r="F15" s="247"/>
      <c r="G15" s="248">
        <f>E15*F15</f>
        <v>0</v>
      </c>
      <c r="H15" s="249">
        <v>0</v>
      </c>
      <c r="I15" s="250">
        <f>E15*H15</f>
        <v>0</v>
      </c>
      <c r="J15" s="249">
        <v>0</v>
      </c>
      <c r="K15" s="250">
        <f>E15*J15</f>
        <v>0</v>
      </c>
      <c r="M15" s="242">
        <v>2</v>
      </c>
      <c r="Y15" s="217">
        <v>1</v>
      </c>
      <c r="Z15" s="217">
        <v>1</v>
      </c>
      <c r="AA15" s="217">
        <v>1</v>
      </c>
      <c r="AX15" s="217">
        <v>1</v>
      </c>
      <c r="AY15" s="217">
        <f>IF(AX15=1,G15,0)</f>
        <v>0</v>
      </c>
      <c r="AZ15" s="217">
        <f>IF(AX15=2,G15,0)</f>
        <v>0</v>
      </c>
      <c r="BA15" s="217">
        <f>IF(AX15=3,G15,0)</f>
        <v>0</v>
      </c>
      <c r="BB15" s="217">
        <f>IF(AX15=4,G15,0)</f>
        <v>0</v>
      </c>
      <c r="BC15" s="217">
        <f>IF(AX15=5,G15,0)</f>
        <v>0</v>
      </c>
      <c r="BY15" s="242">
        <v>1</v>
      </c>
      <c r="BZ15" s="242">
        <v>1</v>
      </c>
    </row>
    <row r="16" spans="1:78" x14ac:dyDescent="0.25">
      <c r="A16" s="243">
        <v>5</v>
      </c>
      <c r="B16" s="244" t="s">
        <v>327</v>
      </c>
      <c r="C16" s="245" t="s">
        <v>328</v>
      </c>
      <c r="D16" s="246" t="s">
        <v>110</v>
      </c>
      <c r="E16" s="247">
        <v>5.0999999999999996</v>
      </c>
      <c r="F16" s="247"/>
      <c r="G16" s="248">
        <f>E16*F16</f>
        <v>0</v>
      </c>
      <c r="H16" s="249">
        <v>0</v>
      </c>
      <c r="I16" s="250">
        <f>E16*H16</f>
        <v>0</v>
      </c>
      <c r="J16" s="249">
        <v>0</v>
      </c>
      <c r="K16" s="250">
        <f>E16*J16</f>
        <v>0</v>
      </c>
      <c r="M16" s="242">
        <v>2</v>
      </c>
      <c r="Y16" s="217">
        <v>1</v>
      </c>
      <c r="Z16" s="217">
        <v>1</v>
      </c>
      <c r="AA16" s="217">
        <v>1</v>
      </c>
      <c r="AX16" s="217">
        <v>1</v>
      </c>
      <c r="AY16" s="217">
        <f>IF(AX16=1,G16,0)</f>
        <v>0</v>
      </c>
      <c r="AZ16" s="217">
        <f>IF(AX16=2,G16,0)</f>
        <v>0</v>
      </c>
      <c r="BA16" s="217">
        <f>IF(AX16=3,G16,0)</f>
        <v>0</v>
      </c>
      <c r="BB16" s="217">
        <f>IF(AX16=4,G16,0)</f>
        <v>0</v>
      </c>
      <c r="BC16" s="217">
        <f>IF(AX16=5,G16,0)</f>
        <v>0</v>
      </c>
      <c r="BY16" s="242">
        <v>1</v>
      </c>
      <c r="BZ16" s="242">
        <v>1</v>
      </c>
    </row>
    <row r="17" spans="1:78" x14ac:dyDescent="0.25">
      <c r="A17" s="251"/>
      <c r="B17" s="253"/>
      <c r="C17" s="316" t="s">
        <v>406</v>
      </c>
      <c r="D17" s="310"/>
      <c r="E17" s="254">
        <v>5.0999999999999996</v>
      </c>
      <c r="F17" s="255"/>
      <c r="G17" s="256"/>
      <c r="H17" s="257"/>
      <c r="I17" s="252"/>
      <c r="J17" s="258"/>
      <c r="K17" s="252"/>
      <c r="M17" s="242"/>
    </row>
    <row r="18" spans="1:78" x14ac:dyDescent="0.25">
      <c r="A18" s="243">
        <v>6</v>
      </c>
      <c r="B18" s="244" t="s">
        <v>367</v>
      </c>
      <c r="C18" s="245" t="s">
        <v>368</v>
      </c>
      <c r="D18" s="246" t="s">
        <v>110</v>
      </c>
      <c r="E18" s="247">
        <v>5.0999999999999996</v>
      </c>
      <c r="F18" s="247"/>
      <c r="G18" s="248">
        <f>E18*F18</f>
        <v>0</v>
      </c>
      <c r="H18" s="249">
        <v>0</v>
      </c>
      <c r="I18" s="250">
        <f>E18*H18</f>
        <v>0</v>
      </c>
      <c r="J18" s="249">
        <v>0</v>
      </c>
      <c r="K18" s="250">
        <f>E18*J18</f>
        <v>0</v>
      </c>
      <c r="M18" s="242">
        <v>2</v>
      </c>
      <c r="Y18" s="217">
        <v>1</v>
      </c>
      <c r="Z18" s="217">
        <v>1</v>
      </c>
      <c r="AA18" s="217">
        <v>1</v>
      </c>
      <c r="AX18" s="217">
        <v>1</v>
      </c>
      <c r="AY18" s="217">
        <f>IF(AX18=1,G18,0)</f>
        <v>0</v>
      </c>
      <c r="AZ18" s="217">
        <f>IF(AX18=2,G18,0)</f>
        <v>0</v>
      </c>
      <c r="BA18" s="217">
        <f>IF(AX18=3,G18,0)</f>
        <v>0</v>
      </c>
      <c r="BB18" s="217">
        <f>IF(AX18=4,G18,0)</f>
        <v>0</v>
      </c>
      <c r="BC18" s="217">
        <f>IF(AX18=5,G18,0)</f>
        <v>0</v>
      </c>
      <c r="BY18" s="242">
        <v>1</v>
      </c>
      <c r="BZ18" s="242">
        <v>1</v>
      </c>
    </row>
    <row r="19" spans="1:78" x14ac:dyDescent="0.25">
      <c r="A19" s="251"/>
      <c r="B19" s="253"/>
      <c r="C19" s="316" t="s">
        <v>407</v>
      </c>
      <c r="D19" s="310"/>
      <c r="E19" s="254">
        <v>5.0999999999999996</v>
      </c>
      <c r="F19" s="255"/>
      <c r="G19" s="256"/>
      <c r="H19" s="257"/>
      <c r="I19" s="252"/>
      <c r="J19" s="258"/>
      <c r="K19" s="252"/>
      <c r="M19" s="242"/>
    </row>
    <row r="20" spans="1:78" x14ac:dyDescent="0.25">
      <c r="A20" s="243">
        <v>7</v>
      </c>
      <c r="B20" s="244" t="s">
        <v>127</v>
      </c>
      <c r="C20" s="245" t="s">
        <v>128</v>
      </c>
      <c r="D20" s="246" t="s">
        <v>110</v>
      </c>
      <c r="E20" s="247">
        <v>5.0999999999999996</v>
      </c>
      <c r="F20" s="247"/>
      <c r="G20" s="248">
        <f>E20*F20</f>
        <v>0</v>
      </c>
      <c r="H20" s="249">
        <v>0</v>
      </c>
      <c r="I20" s="250">
        <f>E20*H20</f>
        <v>0</v>
      </c>
      <c r="J20" s="249">
        <v>0</v>
      </c>
      <c r="K20" s="250">
        <f>E20*J20</f>
        <v>0</v>
      </c>
      <c r="M20" s="242">
        <v>2</v>
      </c>
      <c r="Y20" s="217">
        <v>1</v>
      </c>
      <c r="Z20" s="217">
        <v>1</v>
      </c>
      <c r="AA20" s="217">
        <v>1</v>
      </c>
      <c r="AX20" s="217">
        <v>1</v>
      </c>
      <c r="AY20" s="217">
        <f>IF(AX20=1,G20,0)</f>
        <v>0</v>
      </c>
      <c r="AZ20" s="217">
        <f>IF(AX20=2,G20,0)</f>
        <v>0</v>
      </c>
      <c r="BA20" s="217">
        <f>IF(AX20=3,G20,0)</f>
        <v>0</v>
      </c>
      <c r="BB20" s="217">
        <f>IF(AX20=4,G20,0)</f>
        <v>0</v>
      </c>
      <c r="BC20" s="217">
        <f>IF(AX20=5,G20,0)</f>
        <v>0</v>
      </c>
      <c r="BY20" s="242">
        <v>1</v>
      </c>
      <c r="BZ20" s="242">
        <v>1</v>
      </c>
    </row>
    <row r="21" spans="1:78" x14ac:dyDescent="0.25">
      <c r="A21" s="243">
        <v>8</v>
      </c>
      <c r="B21" s="244" t="s">
        <v>133</v>
      </c>
      <c r="C21" s="245" t="s">
        <v>134</v>
      </c>
      <c r="D21" s="246" t="s">
        <v>110</v>
      </c>
      <c r="E21" s="247">
        <v>5.0999999999999996</v>
      </c>
      <c r="F21" s="247"/>
      <c r="G21" s="248">
        <f>E21*F21</f>
        <v>0</v>
      </c>
      <c r="H21" s="249">
        <v>0</v>
      </c>
      <c r="I21" s="250">
        <f>E21*H21</f>
        <v>0</v>
      </c>
      <c r="J21" s="249">
        <v>0</v>
      </c>
      <c r="K21" s="250">
        <f>E21*J21</f>
        <v>0</v>
      </c>
      <c r="M21" s="242">
        <v>2</v>
      </c>
      <c r="Y21" s="217">
        <v>1</v>
      </c>
      <c r="Z21" s="217">
        <v>1</v>
      </c>
      <c r="AA21" s="217">
        <v>1</v>
      </c>
      <c r="AX21" s="217">
        <v>1</v>
      </c>
      <c r="AY21" s="217">
        <f>IF(AX21=1,G21,0)</f>
        <v>0</v>
      </c>
      <c r="AZ21" s="217">
        <f>IF(AX21=2,G21,0)</f>
        <v>0</v>
      </c>
      <c r="BA21" s="217">
        <f>IF(AX21=3,G21,0)</f>
        <v>0</v>
      </c>
      <c r="BB21" s="217">
        <f>IF(AX21=4,G21,0)</f>
        <v>0</v>
      </c>
      <c r="BC21" s="217">
        <f>IF(AX21=5,G21,0)</f>
        <v>0</v>
      </c>
      <c r="BY21" s="242">
        <v>1</v>
      </c>
      <c r="BZ21" s="242">
        <v>1</v>
      </c>
    </row>
    <row r="22" spans="1:78" x14ac:dyDescent="0.25">
      <c r="A22" s="243">
        <v>9</v>
      </c>
      <c r="B22" s="244" t="s">
        <v>143</v>
      </c>
      <c r="C22" s="245" t="s">
        <v>144</v>
      </c>
      <c r="D22" s="246" t="s">
        <v>145</v>
      </c>
      <c r="E22" s="247">
        <v>3</v>
      </c>
      <c r="F22" s="247"/>
      <c r="G22" s="248">
        <f>E22*F22</f>
        <v>0</v>
      </c>
      <c r="H22" s="249">
        <v>0</v>
      </c>
      <c r="I22" s="250">
        <f>E22*H22</f>
        <v>0</v>
      </c>
      <c r="J22" s="249">
        <v>0</v>
      </c>
      <c r="K22" s="250">
        <f>E22*J22</f>
        <v>0</v>
      </c>
      <c r="M22" s="242">
        <v>2</v>
      </c>
      <c r="Y22" s="217">
        <v>1</v>
      </c>
      <c r="Z22" s="217">
        <v>1</v>
      </c>
      <c r="AA22" s="217">
        <v>1</v>
      </c>
      <c r="AX22" s="217">
        <v>1</v>
      </c>
      <c r="AY22" s="217">
        <f>IF(AX22=1,G22,0)</f>
        <v>0</v>
      </c>
      <c r="AZ22" s="217">
        <f>IF(AX22=2,G22,0)</f>
        <v>0</v>
      </c>
      <c r="BA22" s="217">
        <f>IF(AX22=3,G22,0)</f>
        <v>0</v>
      </c>
      <c r="BB22" s="217">
        <f>IF(AX22=4,G22,0)</f>
        <v>0</v>
      </c>
      <c r="BC22" s="217">
        <f>IF(AX22=5,G22,0)</f>
        <v>0</v>
      </c>
      <c r="BY22" s="242">
        <v>1</v>
      </c>
      <c r="BZ22" s="242">
        <v>1</v>
      </c>
    </row>
    <row r="23" spans="1:78" x14ac:dyDescent="0.25">
      <c r="A23" s="251"/>
      <c r="B23" s="253"/>
      <c r="C23" s="316" t="s">
        <v>408</v>
      </c>
      <c r="D23" s="310"/>
      <c r="E23" s="254">
        <v>3</v>
      </c>
      <c r="F23" s="255"/>
      <c r="G23" s="256"/>
      <c r="H23" s="257"/>
      <c r="I23" s="252"/>
      <c r="J23" s="258"/>
      <c r="K23" s="252"/>
      <c r="M23" s="242"/>
    </row>
    <row r="24" spans="1:78" x14ac:dyDescent="0.25">
      <c r="A24" s="259"/>
      <c r="B24" s="260" t="s">
        <v>99</v>
      </c>
      <c r="C24" s="261" t="s">
        <v>107</v>
      </c>
      <c r="D24" s="262"/>
      <c r="E24" s="263"/>
      <c r="F24" s="264"/>
      <c r="G24" s="265">
        <f>SUM(G7:G23)</f>
        <v>0</v>
      </c>
      <c r="H24" s="266"/>
      <c r="I24" s="267">
        <f>SUM(I7:I23)</f>
        <v>0</v>
      </c>
      <c r="J24" s="266"/>
      <c r="K24" s="267">
        <f>SUM(K7:K23)</f>
        <v>0</v>
      </c>
      <c r="M24" s="242">
        <v>4</v>
      </c>
      <c r="AY24" s="268">
        <f>SUM(AY7:AY23)</f>
        <v>0</v>
      </c>
      <c r="AZ24" s="268">
        <f>SUM(AZ7:AZ23)</f>
        <v>0</v>
      </c>
      <c r="BA24" s="268">
        <f>SUM(BA7:BA23)</f>
        <v>0</v>
      </c>
      <c r="BB24" s="268">
        <f>SUM(BB7:BB23)</f>
        <v>0</v>
      </c>
      <c r="BC24" s="268">
        <f>SUM(BC7:BC23)</f>
        <v>0</v>
      </c>
    </row>
    <row r="25" spans="1:78" x14ac:dyDescent="0.25">
      <c r="A25" s="232" t="s">
        <v>96</v>
      </c>
      <c r="B25" s="233" t="s">
        <v>150</v>
      </c>
      <c r="C25" s="234" t="s">
        <v>151</v>
      </c>
      <c r="D25" s="235"/>
      <c r="E25" s="236"/>
      <c r="F25" s="236"/>
      <c r="G25" s="237"/>
      <c r="H25" s="238"/>
      <c r="I25" s="239"/>
      <c r="J25" s="240"/>
      <c r="K25" s="241"/>
      <c r="M25" s="242">
        <v>1</v>
      </c>
    </row>
    <row r="26" spans="1:78" x14ac:dyDescent="0.25">
      <c r="A26" s="243">
        <v>10</v>
      </c>
      <c r="B26" s="244" t="s">
        <v>153</v>
      </c>
      <c r="C26" s="245" t="s">
        <v>154</v>
      </c>
      <c r="D26" s="246" t="s">
        <v>110</v>
      </c>
      <c r="E26" s="247">
        <v>5.1231999999999998</v>
      </c>
      <c r="F26" s="247"/>
      <c r="G26" s="248">
        <f>E26*F26</f>
        <v>0</v>
      </c>
      <c r="H26" s="249">
        <v>2.59795</v>
      </c>
      <c r="I26" s="250">
        <f>E26*H26</f>
        <v>13.30981744</v>
      </c>
      <c r="J26" s="249">
        <v>0</v>
      </c>
      <c r="K26" s="250">
        <f>E26*J26</f>
        <v>0</v>
      </c>
      <c r="M26" s="242">
        <v>2</v>
      </c>
      <c r="Y26" s="217">
        <v>1</v>
      </c>
      <c r="Z26" s="217">
        <v>1</v>
      </c>
      <c r="AA26" s="217">
        <v>1</v>
      </c>
      <c r="AX26" s="217">
        <v>1</v>
      </c>
      <c r="AY26" s="217">
        <f>IF(AX26=1,G26,0)</f>
        <v>0</v>
      </c>
      <c r="AZ26" s="217">
        <f>IF(AX26=2,G26,0)</f>
        <v>0</v>
      </c>
      <c r="BA26" s="217">
        <f>IF(AX26=3,G26,0)</f>
        <v>0</v>
      </c>
      <c r="BB26" s="217">
        <f>IF(AX26=4,G26,0)</f>
        <v>0</v>
      </c>
      <c r="BC26" s="217">
        <f>IF(AX26=5,G26,0)</f>
        <v>0</v>
      </c>
      <c r="BY26" s="242">
        <v>1</v>
      </c>
      <c r="BZ26" s="242">
        <v>1</v>
      </c>
    </row>
    <row r="27" spans="1:78" x14ac:dyDescent="0.25">
      <c r="A27" s="251"/>
      <c r="B27" s="253"/>
      <c r="C27" s="316" t="s">
        <v>409</v>
      </c>
      <c r="D27" s="310"/>
      <c r="E27" s="254">
        <v>5.1231999999999998</v>
      </c>
      <c r="F27" s="255"/>
      <c r="G27" s="256"/>
      <c r="H27" s="257"/>
      <c r="I27" s="252"/>
      <c r="J27" s="258"/>
      <c r="K27" s="252"/>
      <c r="M27" s="242"/>
    </row>
    <row r="28" spans="1:78" x14ac:dyDescent="0.25">
      <c r="A28" s="243">
        <v>11</v>
      </c>
      <c r="B28" s="244" t="s">
        <v>158</v>
      </c>
      <c r="C28" s="245" t="s">
        <v>159</v>
      </c>
      <c r="D28" s="246" t="s">
        <v>145</v>
      </c>
      <c r="E28" s="247">
        <v>0.82499999999999996</v>
      </c>
      <c r="F28" s="247"/>
      <c r="G28" s="248">
        <f>E28*F28</f>
        <v>0</v>
      </c>
      <c r="H28" s="249">
        <v>3.925E-2</v>
      </c>
      <c r="I28" s="250">
        <f>E28*H28</f>
        <v>3.238125E-2</v>
      </c>
      <c r="J28" s="249">
        <v>0</v>
      </c>
      <c r="K28" s="250">
        <f>E28*J28</f>
        <v>0</v>
      </c>
      <c r="M28" s="242">
        <v>2</v>
      </c>
      <c r="Y28" s="217">
        <v>1</v>
      </c>
      <c r="Z28" s="217">
        <v>1</v>
      </c>
      <c r="AA28" s="217">
        <v>1</v>
      </c>
      <c r="AX28" s="217">
        <v>1</v>
      </c>
      <c r="AY28" s="217">
        <f>IF(AX28=1,G28,0)</f>
        <v>0</v>
      </c>
      <c r="AZ28" s="217">
        <f>IF(AX28=2,G28,0)</f>
        <v>0</v>
      </c>
      <c r="BA28" s="217">
        <f>IF(AX28=3,G28,0)</f>
        <v>0</v>
      </c>
      <c r="BB28" s="217">
        <f>IF(AX28=4,G28,0)</f>
        <v>0</v>
      </c>
      <c r="BC28" s="217">
        <f>IF(AX28=5,G28,0)</f>
        <v>0</v>
      </c>
      <c r="BY28" s="242">
        <v>1</v>
      </c>
      <c r="BZ28" s="242">
        <v>1</v>
      </c>
    </row>
    <row r="29" spans="1:78" x14ac:dyDescent="0.25">
      <c r="A29" s="251"/>
      <c r="B29" s="253"/>
      <c r="C29" s="316" t="s">
        <v>410</v>
      </c>
      <c r="D29" s="310"/>
      <c r="E29" s="254">
        <v>0.82499999999999996</v>
      </c>
      <c r="F29" s="255"/>
      <c r="G29" s="256"/>
      <c r="H29" s="257"/>
      <c r="I29" s="252"/>
      <c r="J29" s="258"/>
      <c r="K29" s="252"/>
      <c r="M29" s="242"/>
    </row>
    <row r="30" spans="1:78" x14ac:dyDescent="0.25">
      <c r="A30" s="243">
        <v>12</v>
      </c>
      <c r="B30" s="244" t="s">
        <v>163</v>
      </c>
      <c r="C30" s="245" t="s">
        <v>164</v>
      </c>
      <c r="D30" s="246" t="s">
        <v>145</v>
      </c>
      <c r="E30" s="247">
        <v>0.82499999999999996</v>
      </c>
      <c r="F30" s="247"/>
      <c r="G30" s="248">
        <f>E30*F30</f>
        <v>0</v>
      </c>
      <c r="H30" s="249">
        <v>0</v>
      </c>
      <c r="I30" s="250">
        <f>E30*H30</f>
        <v>0</v>
      </c>
      <c r="J30" s="249">
        <v>0</v>
      </c>
      <c r="K30" s="250">
        <f>E30*J30</f>
        <v>0</v>
      </c>
      <c r="M30" s="242">
        <v>2</v>
      </c>
      <c r="Y30" s="217">
        <v>1</v>
      </c>
      <c r="Z30" s="217">
        <v>1</v>
      </c>
      <c r="AA30" s="217">
        <v>1</v>
      </c>
      <c r="AX30" s="217">
        <v>1</v>
      </c>
      <c r="AY30" s="217">
        <f>IF(AX30=1,G30,0)</f>
        <v>0</v>
      </c>
      <c r="AZ30" s="217">
        <f>IF(AX30=2,G30,0)</f>
        <v>0</v>
      </c>
      <c r="BA30" s="217">
        <f>IF(AX30=3,G30,0)</f>
        <v>0</v>
      </c>
      <c r="BB30" s="217">
        <f>IF(AX30=4,G30,0)</f>
        <v>0</v>
      </c>
      <c r="BC30" s="217">
        <f>IF(AX30=5,G30,0)</f>
        <v>0</v>
      </c>
      <c r="BY30" s="242">
        <v>1</v>
      </c>
      <c r="BZ30" s="242">
        <v>1</v>
      </c>
    </row>
    <row r="31" spans="1:78" ht="20.399999999999999" x14ac:dyDescent="0.25">
      <c r="A31" s="243">
        <v>13</v>
      </c>
      <c r="B31" s="244" t="s">
        <v>372</v>
      </c>
      <c r="C31" s="245" t="s">
        <v>373</v>
      </c>
      <c r="D31" s="246" t="s">
        <v>167</v>
      </c>
      <c r="E31" s="247">
        <v>1.0500000000000001E-2</v>
      </c>
      <c r="F31" s="247"/>
      <c r="G31" s="248">
        <f>E31*F31</f>
        <v>0</v>
      </c>
      <c r="H31" s="249">
        <v>1.0570200000000001</v>
      </c>
      <c r="I31" s="250">
        <f>E31*H31</f>
        <v>1.1098710000000001E-2</v>
      </c>
      <c r="J31" s="249">
        <v>0</v>
      </c>
      <c r="K31" s="250">
        <f>E31*J31</f>
        <v>0</v>
      </c>
      <c r="M31" s="242">
        <v>2</v>
      </c>
      <c r="Y31" s="217">
        <v>1</v>
      </c>
      <c r="Z31" s="217">
        <v>1</v>
      </c>
      <c r="AA31" s="217">
        <v>1</v>
      </c>
      <c r="AX31" s="217">
        <v>1</v>
      </c>
      <c r="AY31" s="217">
        <f>IF(AX31=1,G31,0)</f>
        <v>0</v>
      </c>
      <c r="AZ31" s="217">
        <f>IF(AX31=2,G31,0)</f>
        <v>0</v>
      </c>
      <c r="BA31" s="217">
        <f>IF(AX31=3,G31,0)</f>
        <v>0</v>
      </c>
      <c r="BB31" s="217">
        <f>IF(AX31=4,G31,0)</f>
        <v>0</v>
      </c>
      <c r="BC31" s="217">
        <f>IF(AX31=5,G31,0)</f>
        <v>0</v>
      </c>
      <c r="BY31" s="242">
        <v>1</v>
      </c>
      <c r="BZ31" s="242">
        <v>1</v>
      </c>
    </row>
    <row r="32" spans="1:78" x14ac:dyDescent="0.25">
      <c r="A32" s="251"/>
      <c r="B32" s="253"/>
      <c r="C32" s="316" t="s">
        <v>411</v>
      </c>
      <c r="D32" s="310"/>
      <c r="E32" s="254">
        <v>1.0500000000000001E-2</v>
      </c>
      <c r="F32" s="255"/>
      <c r="G32" s="256"/>
      <c r="H32" s="257"/>
      <c r="I32" s="252"/>
      <c r="J32" s="258"/>
      <c r="K32" s="252"/>
      <c r="M32" s="242"/>
    </row>
    <row r="33" spans="1:78" x14ac:dyDescent="0.25">
      <c r="A33" s="259"/>
      <c r="B33" s="260" t="s">
        <v>99</v>
      </c>
      <c r="C33" s="261" t="s">
        <v>152</v>
      </c>
      <c r="D33" s="262"/>
      <c r="E33" s="263"/>
      <c r="F33" s="264"/>
      <c r="G33" s="265">
        <f>SUM(G25:G32)</f>
        <v>0</v>
      </c>
      <c r="H33" s="266"/>
      <c r="I33" s="267">
        <f>SUM(I25:I32)</f>
        <v>13.353297400000001</v>
      </c>
      <c r="J33" s="266"/>
      <c r="K33" s="267">
        <f>SUM(K25:K32)</f>
        <v>0</v>
      </c>
      <c r="M33" s="242">
        <v>4</v>
      </c>
      <c r="AY33" s="268">
        <f>SUM(AY25:AY32)</f>
        <v>0</v>
      </c>
      <c r="AZ33" s="268">
        <f>SUM(AZ25:AZ32)</f>
        <v>0</v>
      </c>
      <c r="BA33" s="268">
        <f>SUM(BA25:BA32)</f>
        <v>0</v>
      </c>
      <c r="BB33" s="268">
        <f>SUM(BB25:BB32)</f>
        <v>0</v>
      </c>
      <c r="BC33" s="268">
        <f>SUM(BC25:BC32)</f>
        <v>0</v>
      </c>
    </row>
    <row r="34" spans="1:78" x14ac:dyDescent="0.25">
      <c r="A34" s="232" t="s">
        <v>96</v>
      </c>
      <c r="B34" s="233" t="s">
        <v>214</v>
      </c>
      <c r="C34" s="234" t="s">
        <v>215</v>
      </c>
      <c r="D34" s="235"/>
      <c r="E34" s="236"/>
      <c r="F34" s="236"/>
      <c r="G34" s="237"/>
      <c r="H34" s="238"/>
      <c r="I34" s="239"/>
      <c r="J34" s="240"/>
      <c r="K34" s="241"/>
      <c r="M34" s="242">
        <v>1</v>
      </c>
    </row>
    <row r="35" spans="1:78" x14ac:dyDescent="0.25">
      <c r="A35" s="243">
        <v>14</v>
      </c>
      <c r="B35" s="244" t="s">
        <v>217</v>
      </c>
      <c r="C35" s="245" t="s">
        <v>218</v>
      </c>
      <c r="D35" s="246" t="s">
        <v>145</v>
      </c>
      <c r="E35" s="247">
        <v>3</v>
      </c>
      <c r="F35" s="247"/>
      <c r="G35" s="248">
        <f>E35*F35</f>
        <v>0</v>
      </c>
      <c r="H35" s="249">
        <v>0.18906999999999999</v>
      </c>
      <c r="I35" s="250">
        <f>E35*H35</f>
        <v>0.56720999999999999</v>
      </c>
      <c r="J35" s="249">
        <v>0</v>
      </c>
      <c r="K35" s="250">
        <f>E35*J35</f>
        <v>0</v>
      </c>
      <c r="M35" s="242">
        <v>2</v>
      </c>
      <c r="Y35" s="217">
        <v>1</v>
      </c>
      <c r="Z35" s="217">
        <v>1</v>
      </c>
      <c r="AA35" s="217">
        <v>1</v>
      </c>
      <c r="AX35" s="217">
        <v>1</v>
      </c>
      <c r="AY35" s="217">
        <f>IF(AX35=1,G35,0)</f>
        <v>0</v>
      </c>
      <c r="AZ35" s="217">
        <f>IF(AX35=2,G35,0)</f>
        <v>0</v>
      </c>
      <c r="BA35" s="217">
        <f>IF(AX35=3,G35,0)</f>
        <v>0</v>
      </c>
      <c r="BB35" s="217">
        <f>IF(AX35=4,G35,0)</f>
        <v>0</v>
      </c>
      <c r="BC35" s="217">
        <f>IF(AX35=5,G35,0)</f>
        <v>0</v>
      </c>
      <c r="BY35" s="242">
        <v>1</v>
      </c>
      <c r="BZ35" s="242">
        <v>1</v>
      </c>
    </row>
    <row r="36" spans="1:78" x14ac:dyDescent="0.25">
      <c r="A36" s="251"/>
      <c r="B36" s="253"/>
      <c r="C36" s="316" t="s">
        <v>408</v>
      </c>
      <c r="D36" s="310"/>
      <c r="E36" s="254">
        <v>3</v>
      </c>
      <c r="F36" s="255"/>
      <c r="G36" s="256"/>
      <c r="H36" s="257"/>
      <c r="I36" s="252"/>
      <c r="J36" s="258"/>
      <c r="K36" s="252"/>
      <c r="M36" s="242"/>
    </row>
    <row r="37" spans="1:78" x14ac:dyDescent="0.25">
      <c r="A37" s="259"/>
      <c r="B37" s="260" t="s">
        <v>99</v>
      </c>
      <c r="C37" s="261" t="s">
        <v>216</v>
      </c>
      <c r="D37" s="262"/>
      <c r="E37" s="263"/>
      <c r="F37" s="264"/>
      <c r="G37" s="265">
        <f>SUM(G34:G36)</f>
        <v>0</v>
      </c>
      <c r="H37" s="266"/>
      <c r="I37" s="267">
        <f>SUM(I34:I36)</f>
        <v>0.56720999999999999</v>
      </c>
      <c r="J37" s="266"/>
      <c r="K37" s="267">
        <f>SUM(K34:K36)</f>
        <v>0</v>
      </c>
      <c r="M37" s="242">
        <v>4</v>
      </c>
      <c r="AY37" s="268">
        <f>SUM(AY34:AY36)</f>
        <v>0</v>
      </c>
      <c r="AZ37" s="268">
        <f>SUM(AZ34:AZ36)</f>
        <v>0</v>
      </c>
      <c r="BA37" s="268">
        <f>SUM(BA34:BA36)</f>
        <v>0</v>
      </c>
      <c r="BB37" s="268">
        <f>SUM(BB34:BB36)</f>
        <v>0</v>
      </c>
      <c r="BC37" s="268">
        <f>SUM(BC34:BC36)</f>
        <v>0</v>
      </c>
    </row>
    <row r="38" spans="1:78" x14ac:dyDescent="0.25">
      <c r="A38" s="232" t="s">
        <v>96</v>
      </c>
      <c r="B38" s="233" t="s">
        <v>226</v>
      </c>
      <c r="C38" s="234" t="s">
        <v>227</v>
      </c>
      <c r="D38" s="235"/>
      <c r="E38" s="236"/>
      <c r="F38" s="236"/>
      <c r="G38" s="237"/>
      <c r="H38" s="238"/>
      <c r="I38" s="239"/>
      <c r="J38" s="240"/>
      <c r="K38" s="241"/>
      <c r="M38" s="242">
        <v>1</v>
      </c>
    </row>
    <row r="39" spans="1:78" x14ac:dyDescent="0.25">
      <c r="A39" s="243">
        <v>15</v>
      </c>
      <c r="B39" s="244" t="s">
        <v>229</v>
      </c>
      <c r="C39" s="245" t="s">
        <v>230</v>
      </c>
      <c r="D39" s="246" t="s">
        <v>110</v>
      </c>
      <c r="E39" s="247">
        <v>0.3</v>
      </c>
      <c r="F39" s="247"/>
      <c r="G39" s="248">
        <f>E39*F39</f>
        <v>0</v>
      </c>
      <c r="H39" s="249">
        <v>2.3785500000000002</v>
      </c>
      <c r="I39" s="250">
        <f>E39*H39</f>
        <v>0.713565</v>
      </c>
      <c r="J39" s="249">
        <v>0</v>
      </c>
      <c r="K39" s="250">
        <f>E39*J39</f>
        <v>0</v>
      </c>
      <c r="M39" s="242">
        <v>2</v>
      </c>
      <c r="Y39" s="217">
        <v>1</v>
      </c>
      <c r="Z39" s="217">
        <v>1</v>
      </c>
      <c r="AA39" s="217">
        <v>1</v>
      </c>
      <c r="AX39" s="217">
        <v>1</v>
      </c>
      <c r="AY39" s="217">
        <f>IF(AX39=1,G39,0)</f>
        <v>0</v>
      </c>
      <c r="AZ39" s="217">
        <f>IF(AX39=2,G39,0)</f>
        <v>0</v>
      </c>
      <c r="BA39" s="217">
        <f>IF(AX39=3,G39,0)</f>
        <v>0</v>
      </c>
      <c r="BB39" s="217">
        <f>IF(AX39=4,G39,0)</f>
        <v>0</v>
      </c>
      <c r="BC39" s="217">
        <f>IF(AX39=5,G39,0)</f>
        <v>0</v>
      </c>
      <c r="BY39" s="242">
        <v>1</v>
      </c>
      <c r="BZ39" s="242">
        <v>1</v>
      </c>
    </row>
    <row r="40" spans="1:78" x14ac:dyDescent="0.25">
      <c r="A40" s="251"/>
      <c r="B40" s="253"/>
      <c r="C40" s="316" t="s">
        <v>412</v>
      </c>
      <c r="D40" s="310"/>
      <c r="E40" s="254">
        <v>0.3</v>
      </c>
      <c r="F40" s="255"/>
      <c r="G40" s="256"/>
      <c r="H40" s="257"/>
      <c r="I40" s="252"/>
      <c r="J40" s="258"/>
      <c r="K40" s="252"/>
      <c r="M40" s="242"/>
    </row>
    <row r="41" spans="1:78" x14ac:dyDescent="0.25">
      <c r="A41" s="259"/>
      <c r="B41" s="260" t="s">
        <v>99</v>
      </c>
      <c r="C41" s="261" t="s">
        <v>228</v>
      </c>
      <c r="D41" s="262"/>
      <c r="E41" s="263"/>
      <c r="F41" s="264"/>
      <c r="G41" s="265">
        <f>SUM(G38:G40)</f>
        <v>0</v>
      </c>
      <c r="H41" s="266"/>
      <c r="I41" s="267">
        <f>SUM(I38:I40)</f>
        <v>0.713565</v>
      </c>
      <c r="J41" s="266"/>
      <c r="K41" s="267">
        <f>SUM(K38:K40)</f>
        <v>0</v>
      </c>
      <c r="M41" s="242">
        <v>4</v>
      </c>
      <c r="AY41" s="268">
        <f>SUM(AY38:AY40)</f>
        <v>0</v>
      </c>
      <c r="AZ41" s="268">
        <f>SUM(AZ38:AZ40)</f>
        <v>0</v>
      </c>
      <c r="BA41" s="268">
        <f>SUM(BA38:BA40)</f>
        <v>0</v>
      </c>
      <c r="BB41" s="268">
        <f>SUM(BB38:BB40)</f>
        <v>0</v>
      </c>
      <c r="BC41" s="268">
        <f>SUM(BC38:BC40)</f>
        <v>0</v>
      </c>
    </row>
    <row r="42" spans="1:78" x14ac:dyDescent="0.25">
      <c r="A42" s="232" t="s">
        <v>96</v>
      </c>
      <c r="B42" s="233" t="s">
        <v>376</v>
      </c>
      <c r="C42" s="234" t="s">
        <v>377</v>
      </c>
      <c r="D42" s="235"/>
      <c r="E42" s="236"/>
      <c r="F42" s="236"/>
      <c r="G42" s="237"/>
      <c r="H42" s="238"/>
      <c r="I42" s="239"/>
      <c r="J42" s="240"/>
      <c r="K42" s="241"/>
      <c r="M42" s="242">
        <v>1</v>
      </c>
    </row>
    <row r="43" spans="1:78" x14ac:dyDescent="0.25">
      <c r="A43" s="243">
        <v>16</v>
      </c>
      <c r="B43" s="244" t="s">
        <v>379</v>
      </c>
      <c r="C43" s="245" t="s">
        <v>380</v>
      </c>
      <c r="D43" s="246" t="s">
        <v>242</v>
      </c>
      <c r="E43" s="247">
        <v>5.5</v>
      </c>
      <c r="F43" s="247"/>
      <c r="G43" s="248">
        <f>E43*F43</f>
        <v>0</v>
      </c>
      <c r="H43" s="249">
        <v>0</v>
      </c>
      <c r="I43" s="250">
        <f>E43*H43</f>
        <v>0</v>
      </c>
      <c r="J43" s="249">
        <v>0</v>
      </c>
      <c r="K43" s="250">
        <f>E43*J43</f>
        <v>0</v>
      </c>
      <c r="M43" s="242">
        <v>2</v>
      </c>
      <c r="Y43" s="217">
        <v>1</v>
      </c>
      <c r="Z43" s="217">
        <v>1</v>
      </c>
      <c r="AA43" s="217">
        <v>1</v>
      </c>
      <c r="AX43" s="217">
        <v>1</v>
      </c>
      <c r="AY43" s="217">
        <f>IF(AX43=1,G43,0)</f>
        <v>0</v>
      </c>
      <c r="AZ43" s="217">
        <f>IF(AX43=2,G43,0)</f>
        <v>0</v>
      </c>
      <c r="BA43" s="217">
        <f>IF(AX43=3,G43,0)</f>
        <v>0</v>
      </c>
      <c r="BB43" s="217">
        <f>IF(AX43=4,G43,0)</f>
        <v>0</v>
      </c>
      <c r="BC43" s="217">
        <f>IF(AX43=5,G43,0)</f>
        <v>0</v>
      </c>
      <c r="BY43" s="242">
        <v>1</v>
      </c>
      <c r="BZ43" s="242">
        <v>1</v>
      </c>
    </row>
    <row r="44" spans="1:78" x14ac:dyDescent="0.25">
      <c r="A44" s="251"/>
      <c r="B44" s="253"/>
      <c r="C44" s="316" t="s">
        <v>413</v>
      </c>
      <c r="D44" s="310"/>
      <c r="E44" s="254">
        <v>5.5</v>
      </c>
      <c r="F44" s="255"/>
      <c r="G44" s="256"/>
      <c r="H44" s="257"/>
      <c r="I44" s="252"/>
      <c r="J44" s="258"/>
      <c r="K44" s="252"/>
      <c r="M44" s="242"/>
    </row>
    <row r="45" spans="1:78" x14ac:dyDescent="0.25">
      <c r="A45" s="259"/>
      <c r="B45" s="260" t="s">
        <v>99</v>
      </c>
      <c r="C45" s="261" t="s">
        <v>378</v>
      </c>
      <c r="D45" s="262"/>
      <c r="E45" s="263"/>
      <c r="F45" s="264"/>
      <c r="G45" s="265">
        <f>SUM(G42:G44)</f>
        <v>0</v>
      </c>
      <c r="H45" s="266"/>
      <c r="I45" s="267">
        <f>SUM(I42:I44)</f>
        <v>0</v>
      </c>
      <c r="J45" s="266"/>
      <c r="K45" s="267">
        <f>SUM(K42:K44)</f>
        <v>0</v>
      </c>
      <c r="M45" s="242">
        <v>4</v>
      </c>
      <c r="AY45" s="268">
        <f>SUM(AY42:AY44)</f>
        <v>0</v>
      </c>
      <c r="AZ45" s="268">
        <f>SUM(AZ42:AZ44)</f>
        <v>0</v>
      </c>
      <c r="BA45" s="268">
        <f>SUM(BA42:BA44)</f>
        <v>0</v>
      </c>
      <c r="BB45" s="268">
        <f>SUM(BB42:BB44)</f>
        <v>0</v>
      </c>
      <c r="BC45" s="268">
        <f>SUM(BC42:BC44)</f>
        <v>0</v>
      </c>
    </row>
    <row r="46" spans="1:78" x14ac:dyDescent="0.25">
      <c r="A46" s="232" t="s">
        <v>96</v>
      </c>
      <c r="B46" s="233" t="s">
        <v>382</v>
      </c>
      <c r="C46" s="234" t="s">
        <v>383</v>
      </c>
      <c r="D46" s="235"/>
      <c r="E46" s="236"/>
      <c r="F46" s="236"/>
      <c r="G46" s="237"/>
      <c r="H46" s="238"/>
      <c r="I46" s="239"/>
      <c r="J46" s="240"/>
      <c r="K46" s="241"/>
      <c r="M46" s="242">
        <v>1</v>
      </c>
    </row>
    <row r="47" spans="1:78" x14ac:dyDescent="0.25">
      <c r="A47" s="243">
        <v>17</v>
      </c>
      <c r="B47" s="244" t="s">
        <v>385</v>
      </c>
      <c r="C47" s="245" t="s">
        <v>386</v>
      </c>
      <c r="D47" s="246" t="s">
        <v>110</v>
      </c>
      <c r="E47" s="247">
        <v>0.45</v>
      </c>
      <c r="F47" s="247"/>
      <c r="G47" s="248">
        <f>E47*F47</f>
        <v>0</v>
      </c>
      <c r="H47" s="249">
        <v>0</v>
      </c>
      <c r="I47" s="250">
        <f>E47*H47</f>
        <v>0</v>
      </c>
      <c r="J47" s="249">
        <v>-2.2000000000000002</v>
      </c>
      <c r="K47" s="250">
        <f>E47*J47</f>
        <v>-0.9900000000000001</v>
      </c>
      <c r="M47" s="242">
        <v>2</v>
      </c>
      <c r="Y47" s="217">
        <v>1</v>
      </c>
      <c r="Z47" s="217">
        <v>1</v>
      </c>
      <c r="AA47" s="217">
        <v>1</v>
      </c>
      <c r="AX47" s="217">
        <v>1</v>
      </c>
      <c r="AY47" s="217">
        <f>IF(AX47=1,G47,0)</f>
        <v>0</v>
      </c>
      <c r="AZ47" s="217">
        <f>IF(AX47=2,G47,0)</f>
        <v>0</v>
      </c>
      <c r="BA47" s="217">
        <f>IF(AX47=3,G47,0)</f>
        <v>0</v>
      </c>
      <c r="BB47" s="217">
        <f>IF(AX47=4,G47,0)</f>
        <v>0</v>
      </c>
      <c r="BC47" s="217">
        <f>IF(AX47=5,G47,0)</f>
        <v>0</v>
      </c>
      <c r="BY47" s="242">
        <v>1</v>
      </c>
      <c r="BZ47" s="242">
        <v>1</v>
      </c>
    </row>
    <row r="48" spans="1:78" x14ac:dyDescent="0.25">
      <c r="A48" s="251"/>
      <c r="B48" s="253"/>
      <c r="C48" s="316" t="s">
        <v>414</v>
      </c>
      <c r="D48" s="310"/>
      <c r="E48" s="254">
        <v>0.45</v>
      </c>
      <c r="F48" s="255"/>
      <c r="G48" s="256"/>
      <c r="H48" s="257"/>
      <c r="I48" s="252"/>
      <c r="J48" s="258"/>
      <c r="K48" s="252"/>
      <c r="M48" s="242"/>
    </row>
    <row r="49" spans="1:78" x14ac:dyDescent="0.25">
      <c r="A49" s="243">
        <v>18</v>
      </c>
      <c r="B49" s="244" t="s">
        <v>388</v>
      </c>
      <c r="C49" s="245" t="s">
        <v>389</v>
      </c>
      <c r="D49" s="246" t="s">
        <v>110</v>
      </c>
      <c r="E49" s="247">
        <v>0.45</v>
      </c>
      <c r="F49" s="247"/>
      <c r="G49" s="248">
        <f>E49*F49</f>
        <v>0</v>
      </c>
      <c r="H49" s="249">
        <v>0</v>
      </c>
      <c r="I49" s="250">
        <f>E49*H49</f>
        <v>0</v>
      </c>
      <c r="J49" s="249">
        <v>0</v>
      </c>
      <c r="K49" s="250">
        <f>E49*J49</f>
        <v>0</v>
      </c>
      <c r="M49" s="242">
        <v>2</v>
      </c>
      <c r="Y49" s="217">
        <v>1</v>
      </c>
      <c r="Z49" s="217">
        <v>1</v>
      </c>
      <c r="AA49" s="217">
        <v>1</v>
      </c>
      <c r="AX49" s="217">
        <v>1</v>
      </c>
      <c r="AY49" s="217">
        <f>IF(AX49=1,G49,0)</f>
        <v>0</v>
      </c>
      <c r="AZ49" s="217">
        <f>IF(AX49=2,G49,0)</f>
        <v>0</v>
      </c>
      <c r="BA49" s="217">
        <f>IF(AX49=3,G49,0)</f>
        <v>0</v>
      </c>
      <c r="BB49" s="217">
        <f>IF(AX49=4,G49,0)</f>
        <v>0</v>
      </c>
      <c r="BC49" s="217">
        <f>IF(AX49=5,G49,0)</f>
        <v>0</v>
      </c>
      <c r="BY49" s="242">
        <v>1</v>
      </c>
      <c r="BZ49" s="242">
        <v>1</v>
      </c>
    </row>
    <row r="50" spans="1:78" x14ac:dyDescent="0.25">
      <c r="A50" s="259"/>
      <c r="B50" s="260" t="s">
        <v>99</v>
      </c>
      <c r="C50" s="261" t="s">
        <v>384</v>
      </c>
      <c r="D50" s="262"/>
      <c r="E50" s="263"/>
      <c r="F50" s="264"/>
      <c r="G50" s="265">
        <f>SUM(G46:G49)</f>
        <v>0</v>
      </c>
      <c r="H50" s="266"/>
      <c r="I50" s="267">
        <f>SUM(I46:I49)</f>
        <v>0</v>
      </c>
      <c r="J50" s="266"/>
      <c r="K50" s="267">
        <f>SUM(K46:K49)</f>
        <v>-0.9900000000000001</v>
      </c>
      <c r="M50" s="242">
        <v>4</v>
      </c>
      <c r="AY50" s="268">
        <f>SUM(AY46:AY49)</f>
        <v>0</v>
      </c>
      <c r="AZ50" s="268">
        <f>SUM(AZ46:AZ49)</f>
        <v>0</v>
      </c>
      <c r="BA50" s="268">
        <f>SUM(BA46:BA49)</f>
        <v>0</v>
      </c>
      <c r="BB50" s="268">
        <f>SUM(BB46:BB49)</f>
        <v>0</v>
      </c>
      <c r="BC50" s="268">
        <f>SUM(BC46:BC49)</f>
        <v>0</v>
      </c>
    </row>
    <row r="51" spans="1:78" x14ac:dyDescent="0.25">
      <c r="A51" s="232" t="s">
        <v>96</v>
      </c>
      <c r="B51" s="233" t="s">
        <v>252</v>
      </c>
      <c r="C51" s="234" t="s">
        <v>253</v>
      </c>
      <c r="D51" s="235"/>
      <c r="E51" s="236"/>
      <c r="F51" s="236"/>
      <c r="G51" s="237"/>
      <c r="H51" s="238"/>
      <c r="I51" s="239"/>
      <c r="J51" s="240"/>
      <c r="K51" s="241"/>
      <c r="M51" s="242">
        <v>1</v>
      </c>
    </row>
    <row r="52" spans="1:78" x14ac:dyDescent="0.25">
      <c r="A52" s="243">
        <v>19</v>
      </c>
      <c r="B52" s="244" t="s">
        <v>255</v>
      </c>
      <c r="C52" s="245" t="s">
        <v>256</v>
      </c>
      <c r="D52" s="246" t="s">
        <v>167</v>
      </c>
      <c r="E52" s="247">
        <v>14.634072400000001</v>
      </c>
      <c r="F52" s="247"/>
      <c r="G52" s="248">
        <f>E52*F52</f>
        <v>0</v>
      </c>
      <c r="H52" s="249">
        <v>0</v>
      </c>
      <c r="I52" s="250">
        <f>E52*H52</f>
        <v>0</v>
      </c>
      <c r="J52" s="249"/>
      <c r="K52" s="250">
        <f>E52*J52</f>
        <v>0</v>
      </c>
      <c r="M52" s="242">
        <v>2</v>
      </c>
      <c r="Y52" s="217">
        <v>7</v>
      </c>
      <c r="Z52" s="217">
        <v>1</v>
      </c>
      <c r="AA52" s="217">
        <v>2</v>
      </c>
      <c r="AX52" s="217">
        <v>1</v>
      </c>
      <c r="AY52" s="217">
        <f>IF(AX52=1,G52,0)</f>
        <v>0</v>
      </c>
      <c r="AZ52" s="217">
        <f>IF(AX52=2,G52,0)</f>
        <v>0</v>
      </c>
      <c r="BA52" s="217">
        <f>IF(AX52=3,G52,0)</f>
        <v>0</v>
      </c>
      <c r="BB52" s="217">
        <f>IF(AX52=4,G52,0)</f>
        <v>0</v>
      </c>
      <c r="BC52" s="217">
        <f>IF(AX52=5,G52,0)</f>
        <v>0</v>
      </c>
      <c r="BY52" s="242">
        <v>7</v>
      </c>
      <c r="BZ52" s="242">
        <v>1</v>
      </c>
    </row>
    <row r="53" spans="1:78" x14ac:dyDescent="0.25">
      <c r="A53" s="259"/>
      <c r="B53" s="260" t="s">
        <v>99</v>
      </c>
      <c r="C53" s="261" t="s">
        <v>254</v>
      </c>
      <c r="D53" s="262"/>
      <c r="E53" s="263"/>
      <c r="F53" s="264"/>
      <c r="G53" s="265">
        <f>SUM(G51:G52)</f>
        <v>0</v>
      </c>
      <c r="H53" s="266"/>
      <c r="I53" s="267">
        <f>SUM(I51:I52)</f>
        <v>0</v>
      </c>
      <c r="J53" s="266"/>
      <c r="K53" s="267">
        <f>SUM(K51:K52)</f>
        <v>0</v>
      </c>
      <c r="M53" s="242">
        <v>4</v>
      </c>
      <c r="AY53" s="268">
        <f>SUM(AY51:AY52)</f>
        <v>0</v>
      </c>
      <c r="AZ53" s="268">
        <f>SUM(AZ51:AZ52)</f>
        <v>0</v>
      </c>
      <c r="BA53" s="268">
        <f>SUM(BA51:BA52)</f>
        <v>0</v>
      </c>
      <c r="BB53" s="268">
        <f>SUM(BB51:BB52)</f>
        <v>0</v>
      </c>
      <c r="BC53" s="268">
        <f>SUM(BC51:BC52)</f>
        <v>0</v>
      </c>
    </row>
    <row r="54" spans="1:78" x14ac:dyDescent="0.25">
      <c r="A54" s="232" t="s">
        <v>96</v>
      </c>
      <c r="B54" s="233" t="s">
        <v>257</v>
      </c>
      <c r="C54" s="234" t="s">
        <v>258</v>
      </c>
      <c r="D54" s="235"/>
      <c r="E54" s="236"/>
      <c r="F54" s="236"/>
      <c r="G54" s="237"/>
      <c r="H54" s="238"/>
      <c r="I54" s="239"/>
      <c r="J54" s="240"/>
      <c r="K54" s="241"/>
      <c r="M54" s="242">
        <v>1</v>
      </c>
    </row>
    <row r="55" spans="1:78" ht="20.399999999999999" x14ac:dyDescent="0.25">
      <c r="A55" s="243">
        <v>20</v>
      </c>
      <c r="B55" s="244" t="s">
        <v>260</v>
      </c>
      <c r="C55" s="245" t="s">
        <v>261</v>
      </c>
      <c r="D55" s="246" t="s">
        <v>242</v>
      </c>
      <c r="E55" s="247">
        <v>7</v>
      </c>
      <c r="F55" s="247"/>
      <c r="G55" s="248">
        <f>E55*F55</f>
        <v>0</v>
      </c>
      <c r="H55" s="249">
        <v>9.8999999999999999E-4</v>
      </c>
      <c r="I55" s="250">
        <f>E55*H55</f>
        <v>6.9300000000000004E-3</v>
      </c>
      <c r="J55" s="249">
        <v>0</v>
      </c>
      <c r="K55" s="250">
        <f>E55*J55</f>
        <v>0</v>
      </c>
      <c r="M55" s="242">
        <v>2</v>
      </c>
      <c r="Y55" s="217">
        <v>1</v>
      </c>
      <c r="Z55" s="217">
        <v>9</v>
      </c>
      <c r="AA55" s="217">
        <v>9</v>
      </c>
      <c r="AX55" s="217">
        <v>4</v>
      </c>
      <c r="AY55" s="217">
        <f>IF(AX55=1,G55,0)</f>
        <v>0</v>
      </c>
      <c r="AZ55" s="217">
        <f>IF(AX55=2,G55,0)</f>
        <v>0</v>
      </c>
      <c r="BA55" s="217">
        <f>IF(AX55=3,G55,0)</f>
        <v>0</v>
      </c>
      <c r="BB55" s="217">
        <f>IF(AX55=4,G55,0)</f>
        <v>0</v>
      </c>
      <c r="BC55" s="217">
        <f>IF(AX55=5,G55,0)</f>
        <v>0</v>
      </c>
      <c r="BY55" s="242">
        <v>1</v>
      </c>
      <c r="BZ55" s="242">
        <v>9</v>
      </c>
    </row>
    <row r="56" spans="1:78" x14ac:dyDescent="0.25">
      <c r="A56" s="251"/>
      <c r="B56" s="253"/>
      <c r="C56" s="316" t="s">
        <v>415</v>
      </c>
      <c r="D56" s="310"/>
      <c r="E56" s="254">
        <v>7</v>
      </c>
      <c r="F56" s="255"/>
      <c r="G56" s="256"/>
      <c r="H56" s="257"/>
      <c r="I56" s="252"/>
      <c r="J56" s="258"/>
      <c r="K56" s="252"/>
      <c r="M56" s="242"/>
    </row>
    <row r="57" spans="1:78" x14ac:dyDescent="0.25">
      <c r="A57" s="259"/>
      <c r="B57" s="260" t="s">
        <v>99</v>
      </c>
      <c r="C57" s="261" t="s">
        <v>259</v>
      </c>
      <c r="D57" s="262"/>
      <c r="E57" s="263"/>
      <c r="F57" s="264"/>
      <c r="G57" s="265">
        <f>SUM(G54:G56)</f>
        <v>0</v>
      </c>
      <c r="H57" s="266"/>
      <c r="I57" s="267">
        <f>SUM(I54:I56)</f>
        <v>6.9300000000000004E-3</v>
      </c>
      <c r="J57" s="266"/>
      <c r="K57" s="267">
        <f>SUM(K54:K56)</f>
        <v>0</v>
      </c>
      <c r="M57" s="242">
        <v>4</v>
      </c>
      <c r="AY57" s="268">
        <f>SUM(AY54:AY56)</f>
        <v>0</v>
      </c>
      <c r="AZ57" s="268">
        <f>SUM(AZ54:AZ56)</f>
        <v>0</v>
      </c>
      <c r="BA57" s="268">
        <f>SUM(BA54:BA56)</f>
        <v>0</v>
      </c>
      <c r="BB57" s="268">
        <f>SUM(BB54:BB56)</f>
        <v>0</v>
      </c>
      <c r="BC57" s="268">
        <f>SUM(BC54:BC56)</f>
        <v>0</v>
      </c>
    </row>
    <row r="58" spans="1:78" x14ac:dyDescent="0.25">
      <c r="A58" s="232" t="s">
        <v>96</v>
      </c>
      <c r="B58" s="233" t="s">
        <v>391</v>
      </c>
      <c r="C58" s="234" t="s">
        <v>392</v>
      </c>
      <c r="D58" s="235"/>
      <c r="E58" s="236"/>
      <c r="F58" s="236"/>
      <c r="G58" s="237"/>
      <c r="H58" s="238"/>
      <c r="I58" s="239"/>
      <c r="J58" s="240"/>
      <c r="K58" s="241"/>
      <c r="M58" s="242">
        <v>1</v>
      </c>
    </row>
    <row r="59" spans="1:78" x14ac:dyDescent="0.25">
      <c r="A59" s="243">
        <v>21</v>
      </c>
      <c r="B59" s="244" t="s">
        <v>394</v>
      </c>
      <c r="C59" s="245" t="s">
        <v>395</v>
      </c>
      <c r="D59" s="246" t="s">
        <v>167</v>
      </c>
      <c r="E59" s="247">
        <v>0.99</v>
      </c>
      <c r="F59" s="247"/>
      <c r="G59" s="248">
        <f>E59*F59</f>
        <v>0</v>
      </c>
      <c r="H59" s="249">
        <v>0</v>
      </c>
      <c r="I59" s="250">
        <f>E59*H59</f>
        <v>0</v>
      </c>
      <c r="J59" s="249"/>
      <c r="K59" s="250">
        <f>E59*J59</f>
        <v>0</v>
      </c>
      <c r="M59" s="242">
        <v>2</v>
      </c>
      <c r="Y59" s="217">
        <v>8</v>
      </c>
      <c r="Z59" s="217">
        <v>0</v>
      </c>
      <c r="AA59" s="217">
        <v>3</v>
      </c>
      <c r="AX59" s="217">
        <v>1</v>
      </c>
      <c r="AY59" s="217">
        <f>IF(AX59=1,G59,0)</f>
        <v>0</v>
      </c>
      <c r="AZ59" s="217">
        <f>IF(AX59=2,G59,0)</f>
        <v>0</v>
      </c>
      <c r="BA59" s="217">
        <f>IF(AX59=3,G59,0)</f>
        <v>0</v>
      </c>
      <c r="BB59" s="217">
        <f>IF(AX59=4,G59,0)</f>
        <v>0</v>
      </c>
      <c r="BC59" s="217">
        <f>IF(AX59=5,G59,0)</f>
        <v>0</v>
      </c>
      <c r="BY59" s="242">
        <v>8</v>
      </c>
      <c r="BZ59" s="242">
        <v>0</v>
      </c>
    </row>
    <row r="60" spans="1:78" x14ac:dyDescent="0.25">
      <c r="A60" s="243">
        <v>22</v>
      </c>
      <c r="B60" s="244" t="s">
        <v>396</v>
      </c>
      <c r="C60" s="245" t="s">
        <v>397</v>
      </c>
      <c r="D60" s="246" t="s">
        <v>167</v>
      </c>
      <c r="E60" s="247">
        <v>0.99</v>
      </c>
      <c r="F60" s="247"/>
      <c r="G60" s="248">
        <f>E60*F60</f>
        <v>0</v>
      </c>
      <c r="H60" s="249">
        <v>0</v>
      </c>
      <c r="I60" s="250">
        <f>E60*H60</f>
        <v>0</v>
      </c>
      <c r="J60" s="249"/>
      <c r="K60" s="250">
        <f>E60*J60</f>
        <v>0</v>
      </c>
      <c r="M60" s="242">
        <v>2</v>
      </c>
      <c r="Y60" s="217">
        <v>8</v>
      </c>
      <c r="Z60" s="217">
        <v>0</v>
      </c>
      <c r="AA60" s="217">
        <v>3</v>
      </c>
      <c r="AX60" s="217">
        <v>1</v>
      </c>
      <c r="AY60" s="217">
        <f>IF(AX60=1,G60,0)</f>
        <v>0</v>
      </c>
      <c r="AZ60" s="217">
        <f>IF(AX60=2,G60,0)</f>
        <v>0</v>
      </c>
      <c r="BA60" s="217">
        <f>IF(AX60=3,G60,0)</f>
        <v>0</v>
      </c>
      <c r="BB60" s="217">
        <f>IF(AX60=4,G60,0)</f>
        <v>0</v>
      </c>
      <c r="BC60" s="217">
        <f>IF(AX60=5,G60,0)</f>
        <v>0</v>
      </c>
      <c r="BY60" s="242">
        <v>8</v>
      </c>
      <c r="BZ60" s="242">
        <v>0</v>
      </c>
    </row>
    <row r="61" spans="1:78" x14ac:dyDescent="0.25">
      <c r="A61" s="243">
        <v>23</v>
      </c>
      <c r="B61" s="244" t="s">
        <v>398</v>
      </c>
      <c r="C61" s="245" t="s">
        <v>399</v>
      </c>
      <c r="D61" s="246" t="s">
        <v>167</v>
      </c>
      <c r="E61" s="247">
        <v>0.99</v>
      </c>
      <c r="F61" s="247"/>
      <c r="G61" s="248">
        <f>E61*F61</f>
        <v>0</v>
      </c>
      <c r="H61" s="249">
        <v>0</v>
      </c>
      <c r="I61" s="250">
        <f>E61*H61</f>
        <v>0</v>
      </c>
      <c r="J61" s="249"/>
      <c r="K61" s="250">
        <f>E61*J61</f>
        <v>0</v>
      </c>
      <c r="M61" s="242">
        <v>2</v>
      </c>
      <c r="Y61" s="217">
        <v>8</v>
      </c>
      <c r="Z61" s="217">
        <v>0</v>
      </c>
      <c r="AA61" s="217">
        <v>3</v>
      </c>
      <c r="AX61" s="217">
        <v>1</v>
      </c>
      <c r="AY61" s="217">
        <f>IF(AX61=1,G61,0)</f>
        <v>0</v>
      </c>
      <c r="AZ61" s="217">
        <f>IF(AX61=2,G61,0)</f>
        <v>0</v>
      </c>
      <c r="BA61" s="217">
        <f>IF(AX61=3,G61,0)</f>
        <v>0</v>
      </c>
      <c r="BB61" s="217">
        <f>IF(AX61=4,G61,0)</f>
        <v>0</v>
      </c>
      <c r="BC61" s="217">
        <f>IF(AX61=5,G61,0)</f>
        <v>0</v>
      </c>
      <c r="BY61" s="242">
        <v>8</v>
      </c>
      <c r="BZ61" s="242">
        <v>0</v>
      </c>
    </row>
    <row r="62" spans="1:78" x14ac:dyDescent="0.25">
      <c r="A62" s="243">
        <v>24</v>
      </c>
      <c r="B62" s="244" t="s">
        <v>400</v>
      </c>
      <c r="C62" s="245" t="s">
        <v>401</v>
      </c>
      <c r="D62" s="246" t="s">
        <v>167</v>
      </c>
      <c r="E62" s="247">
        <v>0.99</v>
      </c>
      <c r="F62" s="247"/>
      <c r="G62" s="248">
        <f>E62*F62</f>
        <v>0</v>
      </c>
      <c r="H62" s="249">
        <v>0</v>
      </c>
      <c r="I62" s="250">
        <f>E62*H62</f>
        <v>0</v>
      </c>
      <c r="J62" s="249"/>
      <c r="K62" s="250">
        <f>E62*J62</f>
        <v>0</v>
      </c>
      <c r="M62" s="242">
        <v>2</v>
      </c>
      <c r="Y62" s="217">
        <v>8</v>
      </c>
      <c r="Z62" s="217">
        <v>0</v>
      </c>
      <c r="AA62" s="217">
        <v>3</v>
      </c>
      <c r="AX62" s="217">
        <v>1</v>
      </c>
      <c r="AY62" s="217">
        <f>IF(AX62=1,G62,0)</f>
        <v>0</v>
      </c>
      <c r="AZ62" s="217">
        <f>IF(AX62=2,G62,0)</f>
        <v>0</v>
      </c>
      <c r="BA62" s="217">
        <f>IF(AX62=3,G62,0)</f>
        <v>0</v>
      </c>
      <c r="BB62" s="217">
        <f>IF(AX62=4,G62,0)</f>
        <v>0</v>
      </c>
      <c r="BC62" s="217">
        <f>IF(AX62=5,G62,0)</f>
        <v>0</v>
      </c>
      <c r="BY62" s="242">
        <v>8</v>
      </c>
      <c r="BZ62" s="242">
        <v>0</v>
      </c>
    </row>
    <row r="63" spans="1:78" x14ac:dyDescent="0.25">
      <c r="A63" s="259"/>
      <c r="B63" s="260" t="s">
        <v>99</v>
      </c>
      <c r="C63" s="261" t="s">
        <v>393</v>
      </c>
      <c r="D63" s="262"/>
      <c r="E63" s="263"/>
      <c r="F63" s="264"/>
      <c r="G63" s="265">
        <f>SUM(G58:G62)</f>
        <v>0</v>
      </c>
      <c r="H63" s="266"/>
      <c r="I63" s="267">
        <f>SUM(I58:I62)</f>
        <v>0</v>
      </c>
      <c r="J63" s="266"/>
      <c r="K63" s="267">
        <f>SUM(K58:K62)</f>
        <v>0</v>
      </c>
      <c r="M63" s="242">
        <v>4</v>
      </c>
      <c r="AY63" s="268">
        <f>SUM(AY58:AY62)</f>
        <v>0</v>
      </c>
      <c r="AZ63" s="268">
        <f>SUM(AZ58:AZ62)</f>
        <v>0</v>
      </c>
      <c r="BA63" s="268">
        <f>SUM(BA58:BA62)</f>
        <v>0</v>
      </c>
      <c r="BB63" s="268">
        <f>SUM(BB58:BB62)</f>
        <v>0</v>
      </c>
      <c r="BC63" s="268">
        <f>SUM(BC58:BC62)</f>
        <v>0</v>
      </c>
    </row>
    <row r="64" spans="1:78" x14ac:dyDescent="0.25">
      <c r="E64" s="217"/>
    </row>
    <row r="65" spans="5:5" x14ac:dyDescent="0.25">
      <c r="E65" s="217"/>
    </row>
    <row r="66" spans="5:5" x14ac:dyDescent="0.25">
      <c r="E66" s="217"/>
    </row>
    <row r="67" spans="5:5" x14ac:dyDescent="0.25">
      <c r="E67" s="217"/>
    </row>
    <row r="68" spans="5:5" x14ac:dyDescent="0.25">
      <c r="E68" s="217"/>
    </row>
    <row r="69" spans="5:5" x14ac:dyDescent="0.25">
      <c r="E69" s="217"/>
    </row>
    <row r="70" spans="5:5" x14ac:dyDescent="0.25">
      <c r="E70" s="217"/>
    </row>
    <row r="71" spans="5:5" x14ac:dyDescent="0.25">
      <c r="E71" s="217"/>
    </row>
    <row r="72" spans="5:5" x14ac:dyDescent="0.25">
      <c r="E72" s="217"/>
    </row>
    <row r="73" spans="5:5" x14ac:dyDescent="0.25">
      <c r="E73" s="217"/>
    </row>
    <row r="74" spans="5:5" x14ac:dyDescent="0.25">
      <c r="E74" s="217"/>
    </row>
    <row r="75" spans="5:5" x14ac:dyDescent="0.25">
      <c r="E75" s="217"/>
    </row>
    <row r="76" spans="5:5" x14ac:dyDescent="0.25">
      <c r="E76" s="217"/>
    </row>
    <row r="77" spans="5:5" x14ac:dyDescent="0.25">
      <c r="E77" s="217"/>
    </row>
    <row r="78" spans="5:5" x14ac:dyDescent="0.25">
      <c r="E78" s="217"/>
    </row>
    <row r="79" spans="5:5" x14ac:dyDescent="0.25">
      <c r="E79" s="217"/>
    </row>
    <row r="80" spans="5:5" x14ac:dyDescent="0.25">
      <c r="E80" s="217"/>
    </row>
    <row r="81" spans="1:7" x14ac:dyDescent="0.25">
      <c r="E81" s="217"/>
    </row>
    <row r="82" spans="1:7" x14ac:dyDescent="0.25">
      <c r="E82" s="217"/>
    </row>
    <row r="83" spans="1:7" x14ac:dyDescent="0.25">
      <c r="E83" s="217"/>
    </row>
    <row r="84" spans="1:7" x14ac:dyDescent="0.25">
      <c r="E84" s="217"/>
    </row>
    <row r="85" spans="1:7" x14ac:dyDescent="0.25">
      <c r="E85" s="217"/>
    </row>
    <row r="86" spans="1:7" x14ac:dyDescent="0.25">
      <c r="E86" s="217"/>
    </row>
    <row r="87" spans="1:7" x14ac:dyDescent="0.25">
      <c r="A87" s="258"/>
      <c r="B87" s="258"/>
      <c r="C87" s="258"/>
      <c r="D87" s="258"/>
      <c r="E87" s="258"/>
      <c r="F87" s="258"/>
      <c r="G87" s="258"/>
    </row>
    <row r="88" spans="1:7" x14ac:dyDescent="0.25">
      <c r="A88" s="258"/>
      <c r="B88" s="258"/>
      <c r="C88" s="258"/>
      <c r="D88" s="258"/>
      <c r="E88" s="258"/>
      <c r="F88" s="258"/>
      <c r="G88" s="258"/>
    </row>
    <row r="89" spans="1:7" x14ac:dyDescent="0.25">
      <c r="A89" s="258"/>
      <c r="B89" s="258"/>
      <c r="C89" s="258"/>
      <c r="D89" s="258"/>
      <c r="E89" s="258"/>
      <c r="F89" s="258"/>
      <c r="G89" s="258"/>
    </row>
    <row r="90" spans="1:7" x14ac:dyDescent="0.25">
      <c r="A90" s="258"/>
      <c r="B90" s="258"/>
      <c r="C90" s="258"/>
      <c r="D90" s="258"/>
      <c r="E90" s="258"/>
      <c r="F90" s="258"/>
      <c r="G90" s="258"/>
    </row>
    <row r="91" spans="1:7" x14ac:dyDescent="0.25">
      <c r="E91" s="217"/>
    </row>
    <row r="92" spans="1:7" x14ac:dyDescent="0.25">
      <c r="E92" s="217"/>
    </row>
    <row r="93" spans="1:7" x14ac:dyDescent="0.25">
      <c r="E93" s="217"/>
    </row>
    <row r="94" spans="1:7" x14ac:dyDescent="0.25">
      <c r="E94" s="217"/>
    </row>
    <row r="95" spans="1:7" x14ac:dyDescent="0.25">
      <c r="E95" s="217"/>
    </row>
    <row r="96" spans="1:7" x14ac:dyDescent="0.25">
      <c r="E96" s="217"/>
    </row>
    <row r="97" spans="5:5" x14ac:dyDescent="0.25">
      <c r="E97" s="217"/>
    </row>
    <row r="98" spans="5:5" x14ac:dyDescent="0.25">
      <c r="E98" s="217"/>
    </row>
    <row r="99" spans="5:5" x14ac:dyDescent="0.25">
      <c r="E99" s="217"/>
    </row>
    <row r="100" spans="5:5" x14ac:dyDescent="0.25">
      <c r="E100" s="217"/>
    </row>
    <row r="101" spans="5:5" x14ac:dyDescent="0.25">
      <c r="E101" s="217"/>
    </row>
    <row r="102" spans="5:5" x14ac:dyDescent="0.25">
      <c r="E102" s="217"/>
    </row>
    <row r="103" spans="5:5" x14ac:dyDescent="0.25">
      <c r="E103" s="217"/>
    </row>
    <row r="104" spans="5:5" x14ac:dyDescent="0.25">
      <c r="E104" s="217"/>
    </row>
    <row r="105" spans="5:5" x14ac:dyDescent="0.25">
      <c r="E105" s="217"/>
    </row>
    <row r="106" spans="5:5" x14ac:dyDescent="0.25">
      <c r="E106" s="217"/>
    </row>
    <row r="107" spans="5:5" x14ac:dyDescent="0.25">
      <c r="E107" s="217"/>
    </row>
    <row r="108" spans="5:5" x14ac:dyDescent="0.25">
      <c r="E108" s="217"/>
    </row>
    <row r="109" spans="5:5" x14ac:dyDescent="0.25">
      <c r="E109" s="217"/>
    </row>
    <row r="110" spans="5:5" x14ac:dyDescent="0.25">
      <c r="E110" s="217"/>
    </row>
    <row r="111" spans="5:5" x14ac:dyDescent="0.25">
      <c r="E111" s="217"/>
    </row>
    <row r="112" spans="5:5" x14ac:dyDescent="0.25">
      <c r="E112" s="217"/>
    </row>
    <row r="113" spans="1:7" x14ac:dyDescent="0.25">
      <c r="E113" s="217"/>
    </row>
    <row r="114" spans="1:7" x14ac:dyDescent="0.25">
      <c r="E114" s="217"/>
    </row>
    <row r="115" spans="1:7" x14ac:dyDescent="0.25">
      <c r="E115" s="217"/>
    </row>
    <row r="116" spans="1:7" x14ac:dyDescent="0.25">
      <c r="E116" s="217"/>
    </row>
    <row r="117" spans="1:7" x14ac:dyDescent="0.25">
      <c r="E117" s="217"/>
    </row>
    <row r="118" spans="1:7" x14ac:dyDescent="0.25">
      <c r="E118" s="217"/>
    </row>
    <row r="119" spans="1:7" x14ac:dyDescent="0.25">
      <c r="E119" s="217"/>
    </row>
    <row r="120" spans="1:7" x14ac:dyDescent="0.25">
      <c r="E120" s="217"/>
    </row>
    <row r="121" spans="1:7" x14ac:dyDescent="0.25">
      <c r="E121" s="217"/>
    </row>
    <row r="122" spans="1:7" x14ac:dyDescent="0.25">
      <c r="A122" s="269"/>
      <c r="B122" s="269"/>
    </row>
    <row r="123" spans="1:7" x14ac:dyDescent="0.25">
      <c r="A123" s="258"/>
      <c r="B123" s="258"/>
      <c r="C123" s="270"/>
      <c r="D123" s="270"/>
      <c r="E123" s="271"/>
      <c r="F123" s="270"/>
      <c r="G123" s="272"/>
    </row>
    <row r="124" spans="1:7" x14ac:dyDescent="0.25">
      <c r="A124" s="273"/>
      <c r="B124" s="273"/>
      <c r="C124" s="258"/>
      <c r="D124" s="258"/>
      <c r="E124" s="274"/>
      <c r="F124" s="258"/>
      <c r="G124" s="258"/>
    </row>
    <row r="125" spans="1:7" x14ac:dyDescent="0.25">
      <c r="A125" s="258"/>
      <c r="B125" s="258"/>
      <c r="C125" s="258"/>
      <c r="D125" s="258"/>
      <c r="E125" s="274"/>
      <c r="F125" s="258"/>
      <c r="G125" s="258"/>
    </row>
    <row r="126" spans="1:7" x14ac:dyDescent="0.25">
      <c r="A126" s="258"/>
      <c r="B126" s="258"/>
      <c r="C126" s="258"/>
      <c r="D126" s="258"/>
      <c r="E126" s="274"/>
      <c r="F126" s="258"/>
      <c r="G126" s="258"/>
    </row>
    <row r="127" spans="1:7" x14ac:dyDescent="0.25">
      <c r="A127" s="258"/>
      <c r="B127" s="258"/>
      <c r="C127" s="258"/>
      <c r="D127" s="258"/>
      <c r="E127" s="274"/>
      <c r="F127" s="258"/>
      <c r="G127" s="258"/>
    </row>
    <row r="128" spans="1:7" x14ac:dyDescent="0.25">
      <c r="A128" s="258"/>
      <c r="B128" s="258"/>
      <c r="C128" s="258"/>
      <c r="D128" s="258"/>
      <c r="E128" s="274"/>
      <c r="F128" s="258"/>
      <c r="G128" s="258"/>
    </row>
    <row r="129" spans="1:7" x14ac:dyDescent="0.25">
      <c r="A129" s="258"/>
      <c r="B129" s="258"/>
      <c r="C129" s="258"/>
      <c r="D129" s="258"/>
      <c r="E129" s="274"/>
      <c r="F129" s="258"/>
      <c r="G129" s="258"/>
    </row>
    <row r="130" spans="1:7" x14ac:dyDescent="0.25">
      <c r="A130" s="258"/>
      <c r="B130" s="258"/>
      <c r="C130" s="258"/>
      <c r="D130" s="258"/>
      <c r="E130" s="274"/>
      <c r="F130" s="258"/>
      <c r="G130" s="258"/>
    </row>
    <row r="131" spans="1:7" x14ac:dyDescent="0.25">
      <c r="A131" s="258"/>
      <c r="B131" s="258"/>
      <c r="C131" s="258"/>
      <c r="D131" s="258"/>
      <c r="E131" s="274"/>
      <c r="F131" s="258"/>
      <c r="G131" s="258"/>
    </row>
    <row r="132" spans="1:7" x14ac:dyDescent="0.25">
      <c r="A132" s="258"/>
      <c r="B132" s="258"/>
      <c r="C132" s="258"/>
      <c r="D132" s="258"/>
      <c r="E132" s="274"/>
      <c r="F132" s="258"/>
      <c r="G132" s="258"/>
    </row>
    <row r="133" spans="1:7" x14ac:dyDescent="0.25">
      <c r="A133" s="258"/>
      <c r="B133" s="258"/>
      <c r="C133" s="258"/>
      <c r="D133" s="258"/>
      <c r="E133" s="274"/>
      <c r="F133" s="258"/>
      <c r="G133" s="258"/>
    </row>
    <row r="134" spans="1:7" x14ac:dyDescent="0.25">
      <c r="A134" s="258"/>
      <c r="B134" s="258"/>
      <c r="C134" s="258"/>
      <c r="D134" s="258"/>
      <c r="E134" s="274"/>
      <c r="F134" s="258"/>
      <c r="G134" s="258"/>
    </row>
    <row r="135" spans="1:7" x14ac:dyDescent="0.25">
      <c r="A135" s="258"/>
      <c r="B135" s="258"/>
      <c r="C135" s="258"/>
      <c r="D135" s="258"/>
      <c r="E135" s="274"/>
      <c r="F135" s="258"/>
      <c r="G135" s="258"/>
    </row>
    <row r="136" spans="1:7" x14ac:dyDescent="0.25">
      <c r="A136" s="258"/>
      <c r="B136" s="258"/>
      <c r="C136" s="258"/>
      <c r="D136" s="258"/>
      <c r="E136" s="274"/>
      <c r="F136" s="258"/>
      <c r="G136" s="258"/>
    </row>
  </sheetData>
  <mergeCells count="19">
    <mergeCell ref="C56:D56"/>
    <mergeCell ref="C44:D44"/>
    <mergeCell ref="C48:D48"/>
    <mergeCell ref="C36:D36"/>
    <mergeCell ref="C40:D40"/>
    <mergeCell ref="C32:D32"/>
    <mergeCell ref="A1:G1"/>
    <mergeCell ref="A3:B3"/>
    <mergeCell ref="A4:B4"/>
    <mergeCell ref="E4:G4"/>
    <mergeCell ref="C11:D11"/>
    <mergeCell ref="C12:D12"/>
    <mergeCell ref="C13:D13"/>
    <mergeCell ref="C14:D14"/>
    <mergeCell ref="C17:D17"/>
    <mergeCell ref="C19:D19"/>
    <mergeCell ref="C23:D23"/>
    <mergeCell ref="C27:D27"/>
    <mergeCell ref="C29:D2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scale="86" fitToHeight="0" orientation="portrait" horizontalDpi="300" r:id="rId1"/>
  <headerFooter alignWithMargins="0">
    <oddFooter>&amp;R&amp;"Arial,Obyčejné"Strana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6">
    <pageSetUpPr fitToPage="1"/>
  </sheetPr>
  <dimension ref="A1:BE51"/>
  <sheetViews>
    <sheetView zoomScaleNormal="100" workbookViewId="0">
      <selection activeCell="F35" sqref="F35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6</v>
      </c>
      <c r="D2" s="83" t="s">
        <v>215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06 Rek'!E12</f>
        <v>0</v>
      </c>
      <c r="D15" s="134" t="str">
        <f>'01 06 Rek'!A17</f>
        <v>Ztížené výrobní podmínky</v>
      </c>
      <c r="E15" s="135"/>
      <c r="F15" s="136"/>
      <c r="G15" s="133">
        <f>'01 06 Rek'!I17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06 Rek'!F12</f>
        <v>0</v>
      </c>
      <c r="D16" s="86" t="str">
        <f>'01 06 Rek'!A18</f>
        <v>Oborová přirážka</v>
      </c>
      <c r="E16" s="137"/>
      <c r="F16" s="138"/>
      <c r="G16" s="133">
        <f>'01 06 Rek'!I18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06 Rek'!H12</f>
        <v>0</v>
      </c>
      <c r="D17" s="86" t="str">
        <f>'01 06 Rek'!A19</f>
        <v>Přesun stavebních kapacit</v>
      </c>
      <c r="E17" s="137"/>
      <c r="F17" s="138"/>
      <c r="G17" s="133">
        <f>'01 06 Rek'!I19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06 Rek'!G12</f>
        <v>0</v>
      </c>
      <c r="D18" s="86" t="str">
        <f>'01 06 Rek'!A20</f>
        <v>Mimostaveništní doprava</v>
      </c>
      <c r="E18" s="137"/>
      <c r="F18" s="138"/>
      <c r="G18" s="133">
        <f>'01 06 Rek'!I20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06 Rek'!A21</f>
        <v>Zařízení staveniště</v>
      </c>
      <c r="E19" s="137"/>
      <c r="F19" s="138"/>
      <c r="G19" s="133">
        <f>'01 06 Rek'!I21</f>
        <v>0</v>
      </c>
    </row>
    <row r="20" spans="1:7" ht="15.9" customHeight="1" x14ac:dyDescent="0.25">
      <c r="A20" s="141"/>
      <c r="B20" s="132"/>
      <c r="C20" s="133"/>
      <c r="D20" s="86" t="str">
        <f>'01 06 Rek'!A22</f>
        <v>Provoz investora</v>
      </c>
      <c r="E20" s="137"/>
      <c r="F20" s="138"/>
      <c r="G20" s="133">
        <f>'01 06 Rek'!I22</f>
        <v>0</v>
      </c>
    </row>
    <row r="21" spans="1:7" ht="15.9" customHeight="1" x14ac:dyDescent="0.25">
      <c r="A21" s="141" t="s">
        <v>28</v>
      </c>
      <c r="B21" s="132"/>
      <c r="C21" s="133">
        <f>'01 06 Rek'!I12</f>
        <v>0</v>
      </c>
      <c r="D21" s="86" t="str">
        <f>'01 06 Rek'!A23</f>
        <v>Kompletační činnost (IČD)</v>
      </c>
      <c r="E21" s="137"/>
      <c r="F21" s="138"/>
      <c r="G21" s="133">
        <f>'01 06 Rek'!I23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06 Rek'!H25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rintOptions horizontalCentered="1"/>
  <pageMargins left="0.59055118110236227" right="0.39370078740157483" top="0.59055118110236227" bottom="0.98425196850393704" header="0.19685039370078741" footer="0.51181102362204722"/>
  <pageSetup paperSize="9" fitToHeight="0" orientation="portrait" horizontalDpi="300" verticalDpi="300" r:id="rId1"/>
  <headerFooter alignWithMargins="0">
    <oddFooter>&amp;R&amp;"Arial,Obyčejné"Strana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36">
    <pageSetUpPr fitToPage="1"/>
  </sheetPr>
  <dimension ref="A1:BE76"/>
  <sheetViews>
    <sheetView workbookViewId="0">
      <selection activeCell="G25" sqref="G25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57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6</v>
      </c>
      <c r="I1" s="176"/>
    </row>
    <row r="2" spans="1:57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215</v>
      </c>
      <c r="H2" s="305"/>
      <c r="I2" s="306"/>
    </row>
    <row r="3" spans="1:57" ht="13.8" thickTop="1" x14ac:dyDescent="0.25">
      <c r="F3" s="112"/>
    </row>
    <row r="4" spans="1:57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57" ht="13.8" thickBot="1" x14ac:dyDescent="0.3"/>
    <row r="6" spans="1:57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57" s="112" customFormat="1" x14ac:dyDescent="0.25">
      <c r="A7" s="275" t="str">
        <f>'01 06 Pol'!B7</f>
        <v>1</v>
      </c>
      <c r="B7" s="60" t="str">
        <f>'01 06 Pol'!C7</f>
        <v>Zemní práce</v>
      </c>
      <c r="D7" s="189"/>
      <c r="E7" s="276">
        <f>'01 06 Pol'!AY15</f>
        <v>0</v>
      </c>
      <c r="F7" s="277">
        <f>'01 06 Pol'!AZ15</f>
        <v>0</v>
      </c>
      <c r="G7" s="277">
        <f>'01 06 Pol'!BA15</f>
        <v>0</v>
      </c>
      <c r="H7" s="277">
        <f>'01 06 Pol'!BB15</f>
        <v>0</v>
      </c>
      <c r="I7" s="278">
        <f>'01 06 Pol'!BC15</f>
        <v>0</v>
      </c>
    </row>
    <row r="8" spans="1:57" s="112" customFormat="1" x14ac:dyDescent="0.25">
      <c r="A8" s="275" t="str">
        <f>'01 06 Pol'!B16</f>
        <v>5</v>
      </c>
      <c r="B8" s="60" t="str">
        <f>'01 06 Pol'!C16</f>
        <v>Komunikace</v>
      </c>
      <c r="D8" s="189"/>
      <c r="E8" s="276">
        <f>'01 06 Pol'!G23</f>
        <v>0</v>
      </c>
      <c r="F8" s="277">
        <f>'01 06 Pol'!AZ23</f>
        <v>0</v>
      </c>
      <c r="G8" s="277">
        <f>'01 06 Pol'!BA23</f>
        <v>0</v>
      </c>
      <c r="H8" s="277">
        <f>'01 06 Pol'!BB23</f>
        <v>0</v>
      </c>
      <c r="I8" s="278">
        <f>'01 06 Pol'!BC23</f>
        <v>0</v>
      </c>
    </row>
    <row r="9" spans="1:57" s="112" customFormat="1" x14ac:dyDescent="0.25">
      <c r="A9" s="275" t="str">
        <f>'01 06 Pol'!B24</f>
        <v>91</v>
      </c>
      <c r="B9" s="60" t="str">
        <f>'01 06 Pol'!C24</f>
        <v>Doplňující práce na komunikaci</v>
      </c>
      <c r="D9" s="189"/>
      <c r="E9" s="276">
        <f>'01 06 Pol'!AY28</f>
        <v>0</v>
      </c>
      <c r="F9" s="277">
        <f>'01 06 Pol'!AZ28</f>
        <v>0</v>
      </c>
      <c r="G9" s="277">
        <f>'01 06 Pol'!BA28</f>
        <v>0</v>
      </c>
      <c r="H9" s="277">
        <f>'01 06 Pol'!BB28</f>
        <v>0</v>
      </c>
      <c r="I9" s="278">
        <f>'01 06 Pol'!BC28</f>
        <v>0</v>
      </c>
    </row>
    <row r="10" spans="1:57" s="112" customFormat="1" x14ac:dyDescent="0.25">
      <c r="A10" s="275" t="str">
        <f>'01 06 Pol'!B29</f>
        <v>99</v>
      </c>
      <c r="B10" s="60" t="str">
        <f>'01 06 Pol'!C29</f>
        <v>Staveništní přesun hmot</v>
      </c>
      <c r="D10" s="189"/>
      <c r="E10" s="276">
        <f>'01 06 Pol'!AY31</f>
        <v>0</v>
      </c>
      <c r="F10" s="277">
        <f>'01 06 Pol'!AZ31</f>
        <v>0</v>
      </c>
      <c r="G10" s="277">
        <f>'01 06 Pol'!BA31</f>
        <v>0</v>
      </c>
      <c r="H10" s="277">
        <f>'01 06 Pol'!BB31</f>
        <v>0</v>
      </c>
      <c r="I10" s="278">
        <f>'01 06 Pol'!BC31</f>
        <v>0</v>
      </c>
    </row>
    <row r="11" spans="1:57" s="112" customFormat="1" ht="13.8" thickBot="1" x14ac:dyDescent="0.3">
      <c r="A11" s="275" t="str">
        <f>'01 06 Pol'!B32</f>
        <v>D96</v>
      </c>
      <c r="B11" s="60" t="str">
        <f>'01 06 Pol'!C32</f>
        <v>Přesuny suti</v>
      </c>
      <c r="D11" s="189"/>
      <c r="E11" s="276">
        <f>'01 06 Pol'!AY36</f>
        <v>0</v>
      </c>
      <c r="F11" s="277">
        <f>'01 06 Pol'!AZ36</f>
        <v>0</v>
      </c>
      <c r="G11" s="277">
        <f>'01 06 Pol'!BA36</f>
        <v>0</v>
      </c>
      <c r="H11" s="277">
        <f>'01 06 Pol'!BB36</f>
        <v>0</v>
      </c>
      <c r="I11" s="278">
        <f>'01 06 Pol'!BC36</f>
        <v>0</v>
      </c>
    </row>
    <row r="12" spans="1:57" s="14" customFormat="1" ht="13.8" thickBot="1" x14ac:dyDescent="0.3">
      <c r="A12" s="190"/>
      <c r="B12" s="191" t="s">
        <v>77</v>
      </c>
      <c r="C12" s="191"/>
      <c r="D12" s="192"/>
      <c r="E12" s="193">
        <f>SUM(E7:E11)</f>
        <v>0</v>
      </c>
      <c r="F12" s="194">
        <f>SUM(F7:F11)</f>
        <v>0</v>
      </c>
      <c r="G12" s="194">
        <f>SUM(G7:G11)</f>
        <v>0</v>
      </c>
      <c r="H12" s="194">
        <f>SUM(H7:H11)</f>
        <v>0</v>
      </c>
      <c r="I12" s="195">
        <f>SUM(I7:I11)</f>
        <v>0</v>
      </c>
    </row>
    <row r="13" spans="1:57" x14ac:dyDescent="0.25">
      <c r="A13" s="112"/>
      <c r="B13" s="112"/>
      <c r="C13" s="112"/>
      <c r="D13" s="112"/>
      <c r="E13" s="112"/>
      <c r="F13" s="112"/>
      <c r="G13" s="112"/>
      <c r="H13" s="112"/>
      <c r="I13" s="112"/>
    </row>
    <row r="14" spans="1:57" ht="19.5" customHeight="1" x14ac:dyDescent="0.3">
      <c r="A14" s="181" t="s">
        <v>78</v>
      </c>
      <c r="B14" s="181"/>
      <c r="C14" s="181"/>
      <c r="D14" s="181"/>
      <c r="E14" s="181"/>
      <c r="F14" s="181"/>
      <c r="G14" s="196"/>
      <c r="H14" s="181"/>
      <c r="I14" s="181"/>
      <c r="BA14" s="118"/>
      <c r="BB14" s="118"/>
      <c r="BC14" s="118"/>
      <c r="BD14" s="118"/>
      <c r="BE14" s="118"/>
    </row>
    <row r="15" spans="1:57" ht="13.8" thickBot="1" x14ac:dyDescent="0.3"/>
    <row r="16" spans="1:57" x14ac:dyDescent="0.25">
      <c r="A16" s="147" t="s">
        <v>79</v>
      </c>
      <c r="B16" s="148"/>
      <c r="C16" s="148"/>
      <c r="D16" s="197"/>
      <c r="E16" s="198" t="s">
        <v>80</v>
      </c>
      <c r="F16" s="199" t="s">
        <v>13</v>
      </c>
      <c r="G16" s="200" t="s">
        <v>81</v>
      </c>
      <c r="H16" s="201"/>
      <c r="I16" s="202" t="s">
        <v>80</v>
      </c>
    </row>
    <row r="17" spans="1:53" x14ac:dyDescent="0.25">
      <c r="A17" s="141" t="s">
        <v>266</v>
      </c>
      <c r="B17" s="132"/>
      <c r="C17" s="132"/>
      <c r="D17" s="203"/>
      <c r="E17" s="204">
        <v>0</v>
      </c>
      <c r="F17" s="205">
        <v>0</v>
      </c>
      <c r="G17" s="206">
        <f>E12</f>
        <v>0</v>
      </c>
      <c r="H17" s="207"/>
      <c r="I17" s="208">
        <f t="shared" ref="I17:I24" si="0">E17+F17*G17/100</f>
        <v>0</v>
      </c>
      <c r="BA17" s="1">
        <v>0</v>
      </c>
    </row>
    <row r="18" spans="1:53" x14ac:dyDescent="0.25">
      <c r="A18" s="141" t="s">
        <v>267</v>
      </c>
      <c r="B18" s="132"/>
      <c r="C18" s="132"/>
      <c r="D18" s="203"/>
      <c r="E18" s="204">
        <v>0</v>
      </c>
      <c r="F18" s="205">
        <v>0</v>
      </c>
      <c r="G18" s="206">
        <f t="shared" ref="G18:G24" si="1">G17</f>
        <v>0</v>
      </c>
      <c r="H18" s="207"/>
      <c r="I18" s="208">
        <f t="shared" si="0"/>
        <v>0</v>
      </c>
      <c r="BA18" s="1">
        <v>0</v>
      </c>
    </row>
    <row r="19" spans="1:53" x14ac:dyDescent="0.25">
      <c r="A19" s="141" t="s">
        <v>268</v>
      </c>
      <c r="B19" s="132"/>
      <c r="C19" s="132"/>
      <c r="D19" s="203"/>
      <c r="E19" s="204">
        <v>0</v>
      </c>
      <c r="F19" s="205">
        <v>0</v>
      </c>
      <c r="G19" s="206">
        <f t="shared" si="1"/>
        <v>0</v>
      </c>
      <c r="H19" s="207"/>
      <c r="I19" s="208">
        <f t="shared" si="0"/>
        <v>0</v>
      </c>
      <c r="BA19" s="1">
        <v>0</v>
      </c>
    </row>
    <row r="20" spans="1:53" x14ac:dyDescent="0.25">
      <c r="A20" s="141" t="s">
        <v>269</v>
      </c>
      <c r="B20" s="132"/>
      <c r="C20" s="132"/>
      <c r="D20" s="203"/>
      <c r="E20" s="204">
        <v>0</v>
      </c>
      <c r="F20" s="205">
        <v>0</v>
      </c>
      <c r="G20" s="206">
        <f t="shared" si="1"/>
        <v>0</v>
      </c>
      <c r="H20" s="207"/>
      <c r="I20" s="208">
        <f t="shared" si="0"/>
        <v>0</v>
      </c>
      <c r="BA20" s="1">
        <v>0</v>
      </c>
    </row>
    <row r="21" spans="1:53" x14ac:dyDescent="0.25">
      <c r="A21" s="141" t="s">
        <v>270</v>
      </c>
      <c r="B21" s="132"/>
      <c r="C21" s="132"/>
      <c r="D21" s="203"/>
      <c r="E21" s="204">
        <v>0</v>
      </c>
      <c r="F21" s="205">
        <v>0</v>
      </c>
      <c r="G21" s="206">
        <f t="shared" si="1"/>
        <v>0</v>
      </c>
      <c r="H21" s="207"/>
      <c r="I21" s="208">
        <f t="shared" si="0"/>
        <v>0</v>
      </c>
      <c r="BA21" s="1">
        <v>1</v>
      </c>
    </row>
    <row r="22" spans="1:53" x14ac:dyDescent="0.25">
      <c r="A22" s="141" t="s">
        <v>271</v>
      </c>
      <c r="B22" s="132"/>
      <c r="C22" s="132"/>
      <c r="D22" s="203"/>
      <c r="E22" s="204">
        <v>0</v>
      </c>
      <c r="F22" s="205">
        <v>0</v>
      </c>
      <c r="G22" s="206">
        <f t="shared" si="1"/>
        <v>0</v>
      </c>
      <c r="H22" s="207"/>
      <c r="I22" s="208">
        <f t="shared" si="0"/>
        <v>0</v>
      </c>
      <c r="BA22" s="1">
        <v>1</v>
      </c>
    </row>
    <row r="23" spans="1:53" x14ac:dyDescent="0.25">
      <c r="A23" s="141" t="s">
        <v>272</v>
      </c>
      <c r="B23" s="132"/>
      <c r="C23" s="132"/>
      <c r="D23" s="203"/>
      <c r="E23" s="204">
        <v>0</v>
      </c>
      <c r="F23" s="205">
        <v>0</v>
      </c>
      <c r="G23" s="206">
        <f t="shared" si="1"/>
        <v>0</v>
      </c>
      <c r="H23" s="207"/>
      <c r="I23" s="208">
        <f t="shared" si="0"/>
        <v>0</v>
      </c>
      <c r="BA23" s="1">
        <v>2</v>
      </c>
    </row>
    <row r="24" spans="1:53" x14ac:dyDescent="0.25">
      <c r="A24" s="141" t="s">
        <v>273</v>
      </c>
      <c r="B24" s="132"/>
      <c r="C24" s="132"/>
      <c r="D24" s="203"/>
      <c r="E24" s="204">
        <v>0</v>
      </c>
      <c r="F24" s="205">
        <v>0</v>
      </c>
      <c r="G24" s="206">
        <f t="shared" si="1"/>
        <v>0</v>
      </c>
      <c r="H24" s="207"/>
      <c r="I24" s="208">
        <f t="shared" si="0"/>
        <v>0</v>
      </c>
      <c r="BA24" s="1">
        <v>2</v>
      </c>
    </row>
    <row r="25" spans="1:53" ht="13.8" thickBot="1" x14ac:dyDescent="0.3">
      <c r="A25" s="209"/>
      <c r="B25" s="210" t="s">
        <v>82</v>
      </c>
      <c r="C25" s="211"/>
      <c r="D25" s="212"/>
      <c r="E25" s="213"/>
      <c r="F25" s="214"/>
      <c r="G25" s="214"/>
      <c r="H25" s="307">
        <f>SUM(I17:I24)</f>
        <v>0</v>
      </c>
      <c r="I25" s="308"/>
    </row>
    <row r="27" spans="1:53" x14ac:dyDescent="0.25">
      <c r="B27" s="14"/>
      <c r="F27" s="215"/>
      <c r="G27" s="216"/>
      <c r="H27" s="216"/>
      <c r="I27" s="46"/>
    </row>
    <row r="28" spans="1:53" x14ac:dyDescent="0.25">
      <c r="F28" s="215"/>
      <c r="G28" s="216"/>
      <c r="H28" s="216"/>
      <c r="I28" s="46"/>
    </row>
    <row r="29" spans="1:53" x14ac:dyDescent="0.25">
      <c r="F29" s="215"/>
      <c r="G29" s="216"/>
      <c r="H29" s="216"/>
      <c r="I29" s="46"/>
    </row>
    <row r="30" spans="1:53" x14ac:dyDescent="0.25">
      <c r="F30" s="215"/>
      <c r="G30" s="216"/>
      <c r="H30" s="216"/>
      <c r="I30" s="46"/>
    </row>
    <row r="31" spans="1:53" x14ac:dyDescent="0.25">
      <c r="F31" s="215"/>
      <c r="G31" s="216"/>
      <c r="H31" s="216"/>
      <c r="I31" s="46"/>
    </row>
    <row r="32" spans="1:53" x14ac:dyDescent="0.25"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</sheetData>
  <mergeCells count="4">
    <mergeCell ref="A1:B1"/>
    <mergeCell ref="A2:B2"/>
    <mergeCell ref="G2:I2"/>
    <mergeCell ref="H25:I25"/>
  </mergeCells>
  <printOptions horizontalCentered="1"/>
  <pageMargins left="0.59055118110236227" right="0.39370078740157483" top="0.59055118110236227" bottom="0.98425196850393704" header="0.19685039370078741" footer="0.51181102362204722"/>
  <pageSetup paperSize="9" scale="99" fitToHeight="0" orientation="portrait" horizontalDpi="300" verticalDpi="300" r:id="rId1"/>
  <headerFooter alignWithMargins="0">
    <oddFooter>&amp;R&amp;"Arial,Obyčejné"Strana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7">
    <pageSetUpPr fitToPage="1"/>
  </sheetPr>
  <dimension ref="A1:BZ109"/>
  <sheetViews>
    <sheetView showGridLines="0" showZeros="0" topLeftCell="A7" zoomScaleNormal="100" zoomScaleSheetLayoutView="100" workbookViewId="0">
      <selection activeCell="F8" sqref="F8:F35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8.33203125" style="217" bestFit="1" customWidth="1"/>
    <col min="7" max="7" width="10.33203125" style="217" bestFit="1" customWidth="1"/>
    <col min="8" max="8" width="9.88671875" style="217" bestFit="1" customWidth="1"/>
    <col min="9" max="9" width="8.44140625" style="217" bestFit="1" customWidth="1"/>
    <col min="10" max="10" width="11" style="217" hidden="1" customWidth="1"/>
    <col min="11" max="11" width="10.44140625" style="217" hidden="1" customWidth="1"/>
    <col min="12" max="12" width="9.8867187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06 Rek'!H1</f>
        <v>6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06 Rek'!G2</f>
        <v>Komunikace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417</v>
      </c>
      <c r="C8" s="245" t="s">
        <v>418</v>
      </c>
      <c r="D8" s="246" t="s">
        <v>242</v>
      </c>
      <c r="E8" s="247">
        <v>55</v>
      </c>
      <c r="F8" s="247"/>
      <c r="G8" s="248">
        <f t="shared" ref="G8:G13" si="0">E8*F8</f>
        <v>0</v>
      </c>
      <c r="H8" s="249">
        <v>0</v>
      </c>
      <c r="I8" s="250">
        <f t="shared" ref="I8:I13" si="1">E8*H8</f>
        <v>0</v>
      </c>
      <c r="J8" s="249">
        <v>-0.14499999999999999</v>
      </c>
      <c r="K8" s="250">
        <f t="shared" ref="K8:K13" si="2">E8*J8</f>
        <v>-7.9749999999999996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 t="shared" ref="AY8:AY13" si="3">IF(AX8=1,G8,0)</f>
        <v>0</v>
      </c>
      <c r="AZ8" s="217">
        <f t="shared" ref="AZ8:AZ13" si="4">IF(AX8=2,G8,0)</f>
        <v>0</v>
      </c>
      <c r="BA8" s="217">
        <f t="shared" ref="BA8:BA13" si="5">IF(AX8=3,G8,0)</f>
        <v>0</v>
      </c>
      <c r="BB8" s="217">
        <f t="shared" ref="BB8:BB13" si="6">IF(AX8=4,G8,0)</f>
        <v>0</v>
      </c>
      <c r="BC8" s="217">
        <f t="shared" ref="BC8:BC13" si="7">IF(AX8=5,G8,0)</f>
        <v>0</v>
      </c>
      <c r="BY8" s="242">
        <v>1</v>
      </c>
      <c r="BZ8" s="242">
        <v>1</v>
      </c>
    </row>
    <row r="9" spans="1:78" x14ac:dyDescent="0.25">
      <c r="A9" s="243">
        <v>2</v>
      </c>
      <c r="B9" s="244" t="s">
        <v>419</v>
      </c>
      <c r="C9" s="245" t="s">
        <v>420</v>
      </c>
      <c r="D9" s="246" t="s">
        <v>110</v>
      </c>
      <c r="E9" s="247">
        <v>82.5</v>
      </c>
      <c r="F9" s="247"/>
      <c r="G9" s="248">
        <f t="shared" si="0"/>
        <v>0</v>
      </c>
      <c r="H9" s="249">
        <v>0</v>
      </c>
      <c r="I9" s="250">
        <f t="shared" si="1"/>
        <v>0</v>
      </c>
      <c r="J9" s="249">
        <v>0</v>
      </c>
      <c r="K9" s="250">
        <f t="shared" si="2"/>
        <v>0</v>
      </c>
      <c r="M9" s="242">
        <v>2</v>
      </c>
      <c r="Y9" s="217">
        <v>1</v>
      </c>
      <c r="Z9" s="217">
        <v>1</v>
      </c>
      <c r="AA9" s="217">
        <v>1</v>
      </c>
      <c r="AX9" s="217">
        <v>1</v>
      </c>
      <c r="AY9" s="217">
        <f t="shared" si="3"/>
        <v>0</v>
      </c>
      <c r="AZ9" s="217">
        <f t="shared" si="4"/>
        <v>0</v>
      </c>
      <c r="BA9" s="217">
        <f t="shared" si="5"/>
        <v>0</v>
      </c>
      <c r="BB9" s="217">
        <f t="shared" si="6"/>
        <v>0</v>
      </c>
      <c r="BC9" s="217">
        <f t="shared" si="7"/>
        <v>0</v>
      </c>
      <c r="BY9" s="242">
        <v>1</v>
      </c>
      <c r="BZ9" s="242">
        <v>1</v>
      </c>
    </row>
    <row r="10" spans="1:78" x14ac:dyDescent="0.25">
      <c r="A10" s="243">
        <v>3</v>
      </c>
      <c r="B10" s="244" t="s">
        <v>421</v>
      </c>
      <c r="C10" s="245" t="s">
        <v>422</v>
      </c>
      <c r="D10" s="246" t="s">
        <v>110</v>
      </c>
      <c r="E10" s="247">
        <v>82.5</v>
      </c>
      <c r="F10" s="247"/>
      <c r="G10" s="248">
        <f t="shared" si="0"/>
        <v>0</v>
      </c>
      <c r="H10" s="249">
        <v>0</v>
      </c>
      <c r="I10" s="250">
        <f t="shared" si="1"/>
        <v>0</v>
      </c>
      <c r="J10" s="249">
        <v>0</v>
      </c>
      <c r="K10" s="250">
        <f t="shared" si="2"/>
        <v>0</v>
      </c>
      <c r="M10" s="242">
        <v>2</v>
      </c>
      <c r="Y10" s="217">
        <v>1</v>
      </c>
      <c r="Z10" s="217">
        <v>1</v>
      </c>
      <c r="AA10" s="217">
        <v>1</v>
      </c>
      <c r="AX10" s="217">
        <v>1</v>
      </c>
      <c r="AY10" s="217">
        <f t="shared" si="3"/>
        <v>0</v>
      </c>
      <c r="AZ10" s="217">
        <f t="shared" si="4"/>
        <v>0</v>
      </c>
      <c r="BA10" s="217">
        <f t="shared" si="5"/>
        <v>0</v>
      </c>
      <c r="BB10" s="217">
        <f t="shared" si="6"/>
        <v>0</v>
      </c>
      <c r="BC10" s="217">
        <f t="shared" si="7"/>
        <v>0</v>
      </c>
      <c r="BY10" s="242">
        <v>1</v>
      </c>
      <c r="BZ10" s="242">
        <v>1</v>
      </c>
    </row>
    <row r="11" spans="1:78" x14ac:dyDescent="0.25">
      <c r="A11" s="243">
        <v>4</v>
      </c>
      <c r="B11" s="244" t="s">
        <v>127</v>
      </c>
      <c r="C11" s="245" t="s">
        <v>128</v>
      </c>
      <c r="D11" s="246" t="s">
        <v>110</v>
      </c>
      <c r="E11" s="247">
        <v>82.5</v>
      </c>
      <c r="F11" s="247"/>
      <c r="G11" s="248">
        <f t="shared" si="0"/>
        <v>0</v>
      </c>
      <c r="H11" s="249">
        <v>0</v>
      </c>
      <c r="I11" s="250">
        <f t="shared" si="1"/>
        <v>0</v>
      </c>
      <c r="J11" s="249">
        <v>0</v>
      </c>
      <c r="K11" s="250">
        <f t="shared" si="2"/>
        <v>0</v>
      </c>
      <c r="M11" s="242">
        <v>2</v>
      </c>
      <c r="Y11" s="217">
        <v>1</v>
      </c>
      <c r="Z11" s="217">
        <v>1</v>
      </c>
      <c r="AA11" s="217">
        <v>1</v>
      </c>
      <c r="AX11" s="217">
        <v>1</v>
      </c>
      <c r="AY11" s="217">
        <f t="shared" si="3"/>
        <v>0</v>
      </c>
      <c r="AZ11" s="217">
        <f t="shared" si="4"/>
        <v>0</v>
      </c>
      <c r="BA11" s="217">
        <f t="shared" si="5"/>
        <v>0</v>
      </c>
      <c r="BB11" s="217">
        <f t="shared" si="6"/>
        <v>0</v>
      </c>
      <c r="BC11" s="217">
        <f t="shared" si="7"/>
        <v>0</v>
      </c>
      <c r="BY11" s="242">
        <v>1</v>
      </c>
      <c r="BZ11" s="242">
        <v>1</v>
      </c>
    </row>
    <row r="12" spans="1:78" x14ac:dyDescent="0.25">
      <c r="A12" s="243">
        <v>5</v>
      </c>
      <c r="B12" s="244" t="s">
        <v>133</v>
      </c>
      <c r="C12" s="245" t="s">
        <v>134</v>
      </c>
      <c r="D12" s="246" t="s">
        <v>110</v>
      </c>
      <c r="E12" s="247">
        <v>82.5</v>
      </c>
      <c r="F12" s="247"/>
      <c r="G12" s="248">
        <f t="shared" si="0"/>
        <v>0</v>
      </c>
      <c r="H12" s="249">
        <v>0</v>
      </c>
      <c r="I12" s="250">
        <f t="shared" si="1"/>
        <v>0</v>
      </c>
      <c r="J12" s="249">
        <v>0</v>
      </c>
      <c r="K12" s="250">
        <f t="shared" si="2"/>
        <v>0</v>
      </c>
      <c r="M12" s="242">
        <v>2</v>
      </c>
      <c r="Y12" s="217">
        <v>1</v>
      </c>
      <c r="Z12" s="217">
        <v>1</v>
      </c>
      <c r="AA12" s="217">
        <v>1</v>
      </c>
      <c r="AX12" s="217">
        <v>1</v>
      </c>
      <c r="AY12" s="217">
        <f t="shared" si="3"/>
        <v>0</v>
      </c>
      <c r="AZ12" s="217">
        <f t="shared" si="4"/>
        <v>0</v>
      </c>
      <c r="BA12" s="217">
        <f t="shared" si="5"/>
        <v>0</v>
      </c>
      <c r="BB12" s="217">
        <f t="shared" si="6"/>
        <v>0</v>
      </c>
      <c r="BC12" s="217">
        <f t="shared" si="7"/>
        <v>0</v>
      </c>
      <c r="BY12" s="242">
        <v>1</v>
      </c>
      <c r="BZ12" s="242">
        <v>1</v>
      </c>
    </row>
    <row r="13" spans="1:78" x14ac:dyDescent="0.25">
      <c r="A13" s="243">
        <v>6</v>
      </c>
      <c r="B13" s="244" t="s">
        <v>143</v>
      </c>
      <c r="C13" s="245" t="s">
        <v>144</v>
      </c>
      <c r="D13" s="246" t="s">
        <v>145</v>
      </c>
      <c r="E13" s="247">
        <v>165</v>
      </c>
      <c r="F13" s="247"/>
      <c r="G13" s="248">
        <f t="shared" si="0"/>
        <v>0</v>
      </c>
      <c r="H13" s="249">
        <v>0</v>
      </c>
      <c r="I13" s="250">
        <f t="shared" si="1"/>
        <v>0</v>
      </c>
      <c r="J13" s="249">
        <v>0</v>
      </c>
      <c r="K13" s="250">
        <f t="shared" si="2"/>
        <v>0</v>
      </c>
      <c r="M13" s="242">
        <v>2</v>
      </c>
      <c r="Y13" s="217">
        <v>1</v>
      </c>
      <c r="Z13" s="217">
        <v>1</v>
      </c>
      <c r="AA13" s="217">
        <v>1</v>
      </c>
      <c r="AX13" s="217">
        <v>1</v>
      </c>
      <c r="AY13" s="217">
        <f t="shared" si="3"/>
        <v>0</v>
      </c>
      <c r="AZ13" s="217">
        <f t="shared" si="4"/>
        <v>0</v>
      </c>
      <c r="BA13" s="217">
        <f t="shared" si="5"/>
        <v>0</v>
      </c>
      <c r="BB13" s="217">
        <f t="shared" si="6"/>
        <v>0</v>
      </c>
      <c r="BC13" s="217">
        <f t="shared" si="7"/>
        <v>0</v>
      </c>
      <c r="BY13" s="242">
        <v>1</v>
      </c>
      <c r="BZ13" s="242">
        <v>1</v>
      </c>
    </row>
    <row r="14" spans="1:78" x14ac:dyDescent="0.25">
      <c r="A14" s="251"/>
      <c r="B14" s="253"/>
      <c r="C14" s="316" t="s">
        <v>423</v>
      </c>
      <c r="D14" s="310"/>
      <c r="E14" s="254">
        <v>165</v>
      </c>
      <c r="F14" s="255"/>
      <c r="G14" s="256"/>
      <c r="H14" s="257"/>
      <c r="I14" s="252"/>
      <c r="J14" s="258"/>
      <c r="K14" s="252"/>
      <c r="M14" s="242"/>
    </row>
    <row r="15" spans="1:78" x14ac:dyDescent="0.25">
      <c r="A15" s="259"/>
      <c r="B15" s="260" t="s">
        <v>99</v>
      </c>
      <c r="C15" s="261" t="s">
        <v>107</v>
      </c>
      <c r="D15" s="262"/>
      <c r="E15" s="263"/>
      <c r="F15" s="264"/>
      <c r="G15" s="265">
        <f>SUM(G7:G14)</f>
        <v>0</v>
      </c>
      <c r="H15" s="266"/>
      <c r="I15" s="267">
        <f>SUM(I7:I14)</f>
        <v>0</v>
      </c>
      <c r="J15" s="266"/>
      <c r="K15" s="267">
        <f>SUM(K7:K14)</f>
        <v>-7.9749999999999996</v>
      </c>
      <c r="M15" s="242">
        <v>4</v>
      </c>
      <c r="AY15" s="268">
        <f>SUM(AY7:AY14)</f>
        <v>0</v>
      </c>
      <c r="AZ15" s="268">
        <f>SUM(AZ7:AZ14)</f>
        <v>0</v>
      </c>
      <c r="BA15" s="268">
        <f>SUM(BA7:BA14)</f>
        <v>0</v>
      </c>
      <c r="BB15" s="268">
        <f>SUM(BB7:BB14)</f>
        <v>0</v>
      </c>
      <c r="BC15" s="268">
        <f>SUM(BC7:BC14)</f>
        <v>0</v>
      </c>
    </row>
    <row r="16" spans="1:78" x14ac:dyDescent="0.25">
      <c r="A16" s="232" t="s">
        <v>96</v>
      </c>
      <c r="B16" s="233" t="s">
        <v>214</v>
      </c>
      <c r="C16" s="234" t="s">
        <v>215</v>
      </c>
      <c r="D16" s="235"/>
      <c r="E16" s="236"/>
      <c r="F16" s="236"/>
      <c r="G16" s="237"/>
      <c r="H16" s="238"/>
      <c r="I16" s="239"/>
      <c r="J16" s="240"/>
      <c r="K16" s="241"/>
      <c r="M16" s="242">
        <v>1</v>
      </c>
    </row>
    <row r="17" spans="1:78" x14ac:dyDescent="0.25">
      <c r="A17" s="243">
        <v>7</v>
      </c>
      <c r="B17" s="244" t="s">
        <v>424</v>
      </c>
      <c r="C17" s="245" t="s">
        <v>425</v>
      </c>
      <c r="D17" s="246" t="s">
        <v>145</v>
      </c>
      <c r="E17" s="247">
        <v>165</v>
      </c>
      <c r="F17" s="247"/>
      <c r="G17" s="248">
        <f t="shared" ref="G17:G21" si="8">E17*F17</f>
        <v>0</v>
      </c>
      <c r="H17" s="249">
        <v>0.37080000000000002</v>
      </c>
      <c r="I17" s="250">
        <f t="shared" ref="I17:I22" si="9">E17*H17</f>
        <v>61.182000000000002</v>
      </c>
      <c r="J17" s="249">
        <v>0</v>
      </c>
      <c r="K17" s="250">
        <f t="shared" ref="K17:K22" si="10">E17*J17</f>
        <v>0</v>
      </c>
      <c r="M17" s="242">
        <v>2</v>
      </c>
      <c r="Y17" s="217">
        <v>1</v>
      </c>
      <c r="Z17" s="217">
        <v>1</v>
      </c>
      <c r="AA17" s="217">
        <v>1</v>
      </c>
      <c r="AX17" s="217">
        <v>1</v>
      </c>
      <c r="AY17" s="217">
        <f t="shared" ref="AY17:AY22" si="11">IF(AX17=1,G17,0)</f>
        <v>0</v>
      </c>
      <c r="AZ17" s="217">
        <f t="shared" ref="AZ17:AZ22" si="12">IF(AX17=2,G17,0)</f>
        <v>0</v>
      </c>
      <c r="BA17" s="217">
        <f t="shared" ref="BA17:BA22" si="13">IF(AX17=3,G17,0)</f>
        <v>0</v>
      </c>
      <c r="BB17" s="217">
        <f t="shared" ref="BB17:BB22" si="14">IF(AX17=4,G17,0)</f>
        <v>0</v>
      </c>
      <c r="BC17" s="217">
        <f t="shared" ref="BC17:BC22" si="15">IF(AX17=5,G17,0)</f>
        <v>0</v>
      </c>
      <c r="BY17" s="242">
        <v>1</v>
      </c>
      <c r="BZ17" s="242">
        <v>1</v>
      </c>
    </row>
    <row r="18" spans="1:78" x14ac:dyDescent="0.25">
      <c r="A18" s="243">
        <v>8</v>
      </c>
      <c r="B18" s="244" t="s">
        <v>426</v>
      </c>
      <c r="C18" s="245" t="s">
        <v>427</v>
      </c>
      <c r="D18" s="246" t="s">
        <v>145</v>
      </c>
      <c r="E18" s="247">
        <v>165</v>
      </c>
      <c r="F18" s="247"/>
      <c r="G18" s="248">
        <f t="shared" si="8"/>
        <v>0</v>
      </c>
      <c r="H18" s="249">
        <v>0.13188</v>
      </c>
      <c r="I18" s="250">
        <f t="shared" si="9"/>
        <v>21.760200000000001</v>
      </c>
      <c r="J18" s="249">
        <v>0</v>
      </c>
      <c r="K18" s="250">
        <f t="shared" si="10"/>
        <v>0</v>
      </c>
      <c r="M18" s="242">
        <v>2</v>
      </c>
      <c r="Y18" s="217">
        <v>1</v>
      </c>
      <c r="Z18" s="217">
        <v>1</v>
      </c>
      <c r="AA18" s="217">
        <v>1</v>
      </c>
      <c r="AX18" s="217">
        <v>1</v>
      </c>
      <c r="AY18" s="217">
        <f t="shared" si="11"/>
        <v>0</v>
      </c>
      <c r="AZ18" s="217">
        <f t="shared" si="12"/>
        <v>0</v>
      </c>
      <c r="BA18" s="217">
        <f t="shared" si="13"/>
        <v>0</v>
      </c>
      <c r="BB18" s="217">
        <f t="shared" si="14"/>
        <v>0</v>
      </c>
      <c r="BC18" s="217">
        <f t="shared" si="15"/>
        <v>0</v>
      </c>
      <c r="BY18" s="242">
        <v>1</v>
      </c>
      <c r="BZ18" s="242">
        <v>1</v>
      </c>
    </row>
    <row r="19" spans="1:78" x14ac:dyDescent="0.25">
      <c r="A19" s="243">
        <v>9</v>
      </c>
      <c r="B19" s="244" t="s">
        <v>428</v>
      </c>
      <c r="C19" s="245" t="s">
        <v>429</v>
      </c>
      <c r="D19" s="246" t="s">
        <v>145</v>
      </c>
      <c r="E19" s="247">
        <v>165</v>
      </c>
      <c r="F19" s="247"/>
      <c r="G19" s="248">
        <f t="shared" si="8"/>
        <v>0</v>
      </c>
      <c r="H19" s="249">
        <v>0.38313999999999998</v>
      </c>
      <c r="I19" s="250">
        <f t="shared" si="9"/>
        <v>63.2181</v>
      </c>
      <c r="J19" s="249">
        <v>0</v>
      </c>
      <c r="K19" s="250">
        <f t="shared" si="10"/>
        <v>0</v>
      </c>
      <c r="M19" s="242">
        <v>2</v>
      </c>
      <c r="Y19" s="217">
        <v>1</v>
      </c>
      <c r="Z19" s="217">
        <v>1</v>
      </c>
      <c r="AA19" s="217">
        <v>1</v>
      </c>
      <c r="AX19" s="217">
        <v>1</v>
      </c>
      <c r="AY19" s="217">
        <f t="shared" si="11"/>
        <v>0</v>
      </c>
      <c r="AZ19" s="217">
        <f t="shared" si="12"/>
        <v>0</v>
      </c>
      <c r="BA19" s="217">
        <f t="shared" si="13"/>
        <v>0</v>
      </c>
      <c r="BB19" s="217">
        <f t="shared" si="14"/>
        <v>0</v>
      </c>
      <c r="BC19" s="217">
        <f t="shared" si="15"/>
        <v>0</v>
      </c>
      <c r="BY19" s="242">
        <v>1</v>
      </c>
      <c r="BZ19" s="242">
        <v>1</v>
      </c>
    </row>
    <row r="20" spans="1:78" x14ac:dyDescent="0.25">
      <c r="A20" s="243">
        <v>10</v>
      </c>
      <c r="B20" s="244" t="s">
        <v>430</v>
      </c>
      <c r="C20" s="245" t="s">
        <v>431</v>
      </c>
      <c r="D20" s="246" t="s">
        <v>145</v>
      </c>
      <c r="E20" s="247">
        <v>165</v>
      </c>
      <c r="F20" s="247"/>
      <c r="G20" s="248">
        <f t="shared" si="8"/>
        <v>0</v>
      </c>
      <c r="H20" s="249">
        <v>9.2799999999999994E-2</v>
      </c>
      <c r="I20" s="250">
        <f t="shared" si="9"/>
        <v>15.311999999999999</v>
      </c>
      <c r="J20" s="249">
        <v>0</v>
      </c>
      <c r="K20" s="250">
        <f t="shared" si="10"/>
        <v>0</v>
      </c>
      <c r="M20" s="242">
        <v>2</v>
      </c>
      <c r="Y20" s="217">
        <v>1</v>
      </c>
      <c r="Z20" s="217">
        <v>1</v>
      </c>
      <c r="AA20" s="217">
        <v>1</v>
      </c>
      <c r="AX20" s="217">
        <v>1</v>
      </c>
      <c r="AY20" s="217">
        <f t="shared" si="11"/>
        <v>0</v>
      </c>
      <c r="AZ20" s="217">
        <f t="shared" si="12"/>
        <v>0</v>
      </c>
      <c r="BA20" s="217">
        <f t="shared" si="13"/>
        <v>0</v>
      </c>
      <c r="BB20" s="217">
        <f t="shared" si="14"/>
        <v>0</v>
      </c>
      <c r="BC20" s="217">
        <f t="shared" si="15"/>
        <v>0</v>
      </c>
      <c r="BY20" s="242">
        <v>1</v>
      </c>
      <c r="BZ20" s="242">
        <v>1</v>
      </c>
    </row>
    <row r="21" spans="1:78" x14ac:dyDescent="0.25">
      <c r="A21" s="243">
        <v>11</v>
      </c>
      <c r="B21" s="244" t="s">
        <v>432</v>
      </c>
      <c r="C21" s="245" t="s">
        <v>433</v>
      </c>
      <c r="D21" s="246" t="s">
        <v>145</v>
      </c>
      <c r="E21" s="247">
        <v>165</v>
      </c>
      <c r="F21" s="247"/>
      <c r="G21" s="248">
        <f t="shared" si="8"/>
        <v>0</v>
      </c>
      <c r="H21" s="249">
        <v>0.15318999999999999</v>
      </c>
      <c r="I21" s="250">
        <f t="shared" si="9"/>
        <v>25.276349999999997</v>
      </c>
      <c r="J21" s="249">
        <v>0</v>
      </c>
      <c r="K21" s="250">
        <f t="shared" si="10"/>
        <v>0</v>
      </c>
      <c r="M21" s="242">
        <v>2</v>
      </c>
      <c r="Y21" s="217">
        <v>1</v>
      </c>
      <c r="Z21" s="217">
        <v>1</v>
      </c>
      <c r="AA21" s="217">
        <v>1</v>
      </c>
      <c r="AX21" s="217">
        <v>1</v>
      </c>
      <c r="AY21" s="217">
        <f t="shared" si="11"/>
        <v>0</v>
      </c>
      <c r="AZ21" s="217">
        <f t="shared" si="12"/>
        <v>0</v>
      </c>
      <c r="BA21" s="217">
        <f t="shared" si="13"/>
        <v>0</v>
      </c>
      <c r="BB21" s="217">
        <f t="shared" si="14"/>
        <v>0</v>
      </c>
      <c r="BC21" s="217">
        <f t="shared" si="15"/>
        <v>0</v>
      </c>
      <c r="BY21" s="242">
        <v>1</v>
      </c>
      <c r="BZ21" s="242">
        <v>1</v>
      </c>
    </row>
    <row r="22" spans="1:78" ht="20.399999999999999" x14ac:dyDescent="0.25">
      <c r="A22" s="243">
        <v>12</v>
      </c>
      <c r="B22" s="244" t="s">
        <v>616</v>
      </c>
      <c r="C22" s="245" t="s">
        <v>617</v>
      </c>
      <c r="D22" s="246" t="s">
        <v>242</v>
      </c>
      <c r="E22" s="247">
        <v>5</v>
      </c>
      <c r="F22" s="247"/>
      <c r="G22" s="248">
        <f>E22*F22</f>
        <v>0</v>
      </c>
      <c r="H22" s="249">
        <v>0.26515</v>
      </c>
      <c r="I22" s="250">
        <f t="shared" si="9"/>
        <v>1.32575</v>
      </c>
      <c r="J22" s="249">
        <v>0</v>
      </c>
      <c r="K22" s="250">
        <f t="shared" si="10"/>
        <v>0</v>
      </c>
      <c r="M22" s="242">
        <v>2</v>
      </c>
      <c r="Y22" s="217">
        <v>1</v>
      </c>
      <c r="Z22" s="217">
        <v>1</v>
      </c>
      <c r="AA22" s="217">
        <v>1</v>
      </c>
      <c r="AX22" s="217">
        <v>1</v>
      </c>
      <c r="AY22" s="217">
        <f t="shared" si="11"/>
        <v>0</v>
      </c>
      <c r="AZ22" s="217">
        <f t="shared" si="12"/>
        <v>0</v>
      </c>
      <c r="BA22" s="217">
        <f t="shared" si="13"/>
        <v>0</v>
      </c>
      <c r="BB22" s="217">
        <f t="shared" si="14"/>
        <v>0</v>
      </c>
      <c r="BC22" s="217">
        <f t="shared" si="15"/>
        <v>0</v>
      </c>
      <c r="BY22" s="242">
        <v>1</v>
      </c>
      <c r="BZ22" s="242">
        <v>1</v>
      </c>
    </row>
    <row r="23" spans="1:78" x14ac:dyDescent="0.25">
      <c r="A23" s="259"/>
      <c r="B23" s="260" t="s">
        <v>99</v>
      </c>
      <c r="C23" s="261" t="s">
        <v>216</v>
      </c>
      <c r="D23" s="262"/>
      <c r="E23" s="263"/>
      <c r="F23" s="264"/>
      <c r="G23" s="265">
        <f>SUM(G16:G22)</f>
        <v>0</v>
      </c>
      <c r="H23" s="266"/>
      <c r="I23" s="267">
        <f>SUM(I16:I22)</f>
        <v>188.07440000000003</v>
      </c>
      <c r="J23" s="266"/>
      <c r="K23" s="267">
        <f>SUM(K16:K22)</f>
        <v>0</v>
      </c>
      <c r="M23" s="242">
        <v>4</v>
      </c>
      <c r="AY23" s="268">
        <f>SUM(AY16:AY22)</f>
        <v>0</v>
      </c>
      <c r="AZ23" s="268">
        <f>SUM(AZ16:AZ22)</f>
        <v>0</v>
      </c>
      <c r="BA23" s="268">
        <f>SUM(BA16:BA22)</f>
        <v>0</v>
      </c>
      <c r="BB23" s="268">
        <f>SUM(BB16:BB22)</f>
        <v>0</v>
      </c>
      <c r="BC23" s="268">
        <f>SUM(BC16:BC22)</f>
        <v>0</v>
      </c>
    </row>
    <row r="24" spans="1:78" x14ac:dyDescent="0.25">
      <c r="A24" s="232" t="s">
        <v>96</v>
      </c>
      <c r="B24" s="233" t="s">
        <v>376</v>
      </c>
      <c r="C24" s="234" t="s">
        <v>377</v>
      </c>
      <c r="D24" s="235"/>
      <c r="E24" s="236"/>
      <c r="F24" s="236"/>
      <c r="G24" s="237"/>
      <c r="H24" s="238"/>
      <c r="I24" s="239"/>
      <c r="J24" s="240"/>
      <c r="K24" s="241"/>
      <c r="M24" s="242">
        <v>1</v>
      </c>
    </row>
    <row r="25" spans="1:78" x14ac:dyDescent="0.25">
      <c r="A25" s="243">
        <v>13</v>
      </c>
      <c r="B25" s="244" t="s">
        <v>434</v>
      </c>
      <c r="C25" s="245" t="s">
        <v>435</v>
      </c>
      <c r="D25" s="246" t="s">
        <v>242</v>
      </c>
      <c r="E25" s="247">
        <v>39</v>
      </c>
      <c r="F25" s="247"/>
      <c r="G25" s="248">
        <f>E25*F25</f>
        <v>0</v>
      </c>
      <c r="H25" s="249">
        <v>0.13611999999999999</v>
      </c>
      <c r="I25" s="250">
        <f>E25*H25</f>
        <v>5.3086799999999998</v>
      </c>
      <c r="J25" s="249">
        <v>0</v>
      </c>
      <c r="K25" s="250">
        <f>E25*J25</f>
        <v>0</v>
      </c>
      <c r="M25" s="242">
        <v>2</v>
      </c>
      <c r="Y25" s="217">
        <v>1</v>
      </c>
      <c r="Z25" s="217">
        <v>1</v>
      </c>
      <c r="AA25" s="217">
        <v>1</v>
      </c>
      <c r="AX25" s="217">
        <v>1</v>
      </c>
      <c r="AY25" s="217">
        <f>IF(AX25=1,G25,0)</f>
        <v>0</v>
      </c>
      <c r="AZ25" s="217">
        <f>IF(AX25=2,G25,0)</f>
        <v>0</v>
      </c>
      <c r="BA25" s="217">
        <f>IF(AX25=3,G25,0)</f>
        <v>0</v>
      </c>
      <c r="BB25" s="217">
        <f>IF(AX25=4,G25,0)</f>
        <v>0</v>
      </c>
      <c r="BC25" s="217">
        <f>IF(AX25=5,G25,0)</f>
        <v>0</v>
      </c>
      <c r="BY25" s="242">
        <v>1</v>
      </c>
      <c r="BZ25" s="242">
        <v>1</v>
      </c>
    </row>
    <row r="26" spans="1:78" x14ac:dyDescent="0.25">
      <c r="A26" s="243">
        <v>14</v>
      </c>
      <c r="B26" s="244" t="s">
        <v>436</v>
      </c>
      <c r="C26" s="245" t="s">
        <v>437</v>
      </c>
      <c r="D26" s="246" t="s">
        <v>110</v>
      </c>
      <c r="E26" s="247">
        <v>2.34</v>
      </c>
      <c r="F26" s="247"/>
      <c r="G26" s="248">
        <f>E26*F26</f>
        <v>0</v>
      </c>
      <c r="H26" s="249">
        <v>2.3785500000000002</v>
      </c>
      <c r="I26" s="250">
        <f>E26*H26</f>
        <v>5.5658070000000004</v>
      </c>
      <c r="J26" s="249">
        <v>0</v>
      </c>
      <c r="K26" s="250">
        <f>E26*J26</f>
        <v>0</v>
      </c>
      <c r="M26" s="242">
        <v>2</v>
      </c>
      <c r="Y26" s="217">
        <v>1</v>
      </c>
      <c r="Z26" s="217">
        <v>1</v>
      </c>
      <c r="AA26" s="217">
        <v>1</v>
      </c>
      <c r="AX26" s="217">
        <v>1</v>
      </c>
      <c r="AY26" s="217">
        <f>IF(AX26=1,G26,0)</f>
        <v>0</v>
      </c>
      <c r="AZ26" s="217">
        <f>IF(AX26=2,G26,0)</f>
        <v>0</v>
      </c>
      <c r="BA26" s="217">
        <f>IF(AX26=3,G26,0)</f>
        <v>0</v>
      </c>
      <c r="BB26" s="217">
        <f>IF(AX26=4,G26,0)</f>
        <v>0</v>
      </c>
      <c r="BC26" s="217">
        <f>IF(AX26=5,G26,0)</f>
        <v>0</v>
      </c>
      <c r="BY26" s="242">
        <v>1</v>
      </c>
      <c r="BZ26" s="242">
        <v>1</v>
      </c>
    </row>
    <row r="27" spans="1:78" x14ac:dyDescent="0.25">
      <c r="A27" s="243">
        <v>15</v>
      </c>
      <c r="B27" s="244" t="s">
        <v>438</v>
      </c>
      <c r="C27" s="245" t="s">
        <v>439</v>
      </c>
      <c r="D27" s="246" t="s">
        <v>265</v>
      </c>
      <c r="E27" s="247">
        <v>39.39</v>
      </c>
      <c r="F27" s="247"/>
      <c r="G27" s="248">
        <f>E27*F27</f>
        <v>0</v>
      </c>
      <c r="H27" s="249">
        <v>8.1000000000000003E-2</v>
      </c>
      <c r="I27" s="250">
        <f>E27*H27</f>
        <v>3.1905900000000003</v>
      </c>
      <c r="J27" s="249"/>
      <c r="K27" s="250">
        <f>E27*J27</f>
        <v>0</v>
      </c>
      <c r="M27" s="242">
        <v>2</v>
      </c>
      <c r="Y27" s="217">
        <v>12</v>
      </c>
      <c r="Z27" s="217">
        <v>0</v>
      </c>
      <c r="AA27" s="217">
        <v>13</v>
      </c>
      <c r="AX27" s="217">
        <v>1</v>
      </c>
      <c r="AY27" s="217">
        <f>IF(AX27=1,G27,0)</f>
        <v>0</v>
      </c>
      <c r="AZ27" s="217">
        <f>IF(AX27=2,G27,0)</f>
        <v>0</v>
      </c>
      <c r="BA27" s="217">
        <f>IF(AX27=3,G27,0)</f>
        <v>0</v>
      </c>
      <c r="BB27" s="217">
        <f>IF(AX27=4,G27,0)</f>
        <v>0</v>
      </c>
      <c r="BC27" s="217">
        <f>IF(AX27=5,G27,0)</f>
        <v>0</v>
      </c>
      <c r="BY27" s="242">
        <v>12</v>
      </c>
      <c r="BZ27" s="242">
        <v>0</v>
      </c>
    </row>
    <row r="28" spans="1:78" x14ac:dyDescent="0.25">
      <c r="A28" s="259"/>
      <c r="B28" s="260" t="s">
        <v>99</v>
      </c>
      <c r="C28" s="261" t="s">
        <v>378</v>
      </c>
      <c r="D28" s="262"/>
      <c r="E28" s="263"/>
      <c r="F28" s="264"/>
      <c r="G28" s="265">
        <f>SUM(G24:G27)</f>
        <v>0</v>
      </c>
      <c r="H28" s="266"/>
      <c r="I28" s="267">
        <f>SUM(I24:I27)</f>
        <v>14.065077</v>
      </c>
      <c r="J28" s="266"/>
      <c r="K28" s="267">
        <f>SUM(K24:K27)</f>
        <v>0</v>
      </c>
      <c r="M28" s="242">
        <v>4</v>
      </c>
      <c r="AY28" s="268">
        <f>SUM(AY24:AY27)</f>
        <v>0</v>
      </c>
      <c r="AZ28" s="268">
        <f>SUM(AZ24:AZ27)</f>
        <v>0</v>
      </c>
      <c r="BA28" s="268">
        <f>SUM(BA24:BA27)</f>
        <v>0</v>
      </c>
      <c r="BB28" s="268">
        <f>SUM(BB24:BB27)</f>
        <v>0</v>
      </c>
      <c r="BC28" s="268">
        <f>SUM(BC24:BC27)</f>
        <v>0</v>
      </c>
    </row>
    <row r="29" spans="1:78" x14ac:dyDescent="0.25">
      <c r="A29" s="232" t="s">
        <v>96</v>
      </c>
      <c r="B29" s="233" t="s">
        <v>252</v>
      </c>
      <c r="C29" s="234" t="s">
        <v>253</v>
      </c>
      <c r="D29" s="235"/>
      <c r="E29" s="236"/>
      <c r="F29" s="236"/>
      <c r="G29" s="237"/>
      <c r="H29" s="238"/>
      <c r="I29" s="239"/>
      <c r="J29" s="240"/>
      <c r="K29" s="241"/>
      <c r="M29" s="242">
        <v>1</v>
      </c>
    </row>
    <row r="30" spans="1:78" x14ac:dyDescent="0.25">
      <c r="A30" s="243">
        <v>16</v>
      </c>
      <c r="B30" s="244" t="s">
        <v>440</v>
      </c>
      <c r="C30" s="245" t="s">
        <v>441</v>
      </c>
      <c r="D30" s="246" t="s">
        <v>167</v>
      </c>
      <c r="E30" s="247">
        <v>202.139477</v>
      </c>
      <c r="F30" s="247"/>
      <c r="G30" s="248">
        <f>E30*F30</f>
        <v>0</v>
      </c>
      <c r="H30" s="249">
        <v>0</v>
      </c>
      <c r="I30" s="250">
        <f>E30*H30</f>
        <v>0</v>
      </c>
      <c r="J30" s="249"/>
      <c r="K30" s="250">
        <f>E30*J30</f>
        <v>0</v>
      </c>
      <c r="M30" s="242">
        <v>2</v>
      </c>
      <c r="Y30" s="217">
        <v>7</v>
      </c>
      <c r="Z30" s="217">
        <v>1</v>
      </c>
      <c r="AA30" s="217">
        <v>2</v>
      </c>
      <c r="AX30" s="217">
        <v>1</v>
      </c>
      <c r="AY30" s="217">
        <f>IF(AX30=1,G30,0)</f>
        <v>0</v>
      </c>
      <c r="AZ30" s="217">
        <f>IF(AX30=2,G30,0)</f>
        <v>0</v>
      </c>
      <c r="BA30" s="217">
        <f>IF(AX30=3,G30,0)</f>
        <v>0</v>
      </c>
      <c r="BB30" s="217">
        <f>IF(AX30=4,G30,0)</f>
        <v>0</v>
      </c>
      <c r="BC30" s="217">
        <f>IF(AX30=5,G30,0)</f>
        <v>0</v>
      </c>
      <c r="BY30" s="242">
        <v>7</v>
      </c>
      <c r="BZ30" s="242">
        <v>1</v>
      </c>
    </row>
    <row r="31" spans="1:78" x14ac:dyDescent="0.25">
      <c r="A31" s="259"/>
      <c r="B31" s="260" t="s">
        <v>99</v>
      </c>
      <c r="C31" s="261" t="s">
        <v>254</v>
      </c>
      <c r="D31" s="262"/>
      <c r="E31" s="263"/>
      <c r="F31" s="264"/>
      <c r="G31" s="265">
        <f>SUM(G29:G30)</f>
        <v>0</v>
      </c>
      <c r="H31" s="266"/>
      <c r="I31" s="267">
        <f>SUM(I29:I30)</f>
        <v>0</v>
      </c>
      <c r="J31" s="266"/>
      <c r="K31" s="267">
        <f>SUM(K29:K30)</f>
        <v>0</v>
      </c>
      <c r="M31" s="242">
        <v>4</v>
      </c>
      <c r="AY31" s="268">
        <f>SUM(AY29:AY30)</f>
        <v>0</v>
      </c>
      <c r="AZ31" s="268">
        <f>SUM(AZ29:AZ30)</f>
        <v>0</v>
      </c>
      <c r="BA31" s="268">
        <f>SUM(BA29:BA30)</f>
        <v>0</v>
      </c>
      <c r="BB31" s="268">
        <f>SUM(BB29:BB30)</f>
        <v>0</v>
      </c>
      <c r="BC31" s="268">
        <f>SUM(BC29:BC30)</f>
        <v>0</v>
      </c>
    </row>
    <row r="32" spans="1:78" x14ac:dyDescent="0.25">
      <c r="A32" s="232" t="s">
        <v>96</v>
      </c>
      <c r="B32" s="233" t="s">
        <v>391</v>
      </c>
      <c r="C32" s="234" t="s">
        <v>392</v>
      </c>
      <c r="D32" s="235"/>
      <c r="E32" s="236"/>
      <c r="F32" s="236"/>
      <c r="G32" s="237"/>
      <c r="H32" s="238"/>
      <c r="I32" s="239"/>
      <c r="J32" s="240"/>
      <c r="K32" s="241"/>
      <c r="M32" s="242">
        <v>1</v>
      </c>
    </row>
    <row r="33" spans="1:78" x14ac:dyDescent="0.25">
      <c r="A33" s="243">
        <v>17</v>
      </c>
      <c r="B33" s="244" t="s">
        <v>394</v>
      </c>
      <c r="C33" s="245" t="s">
        <v>395</v>
      </c>
      <c r="D33" s="246" t="s">
        <v>167</v>
      </c>
      <c r="E33" s="247">
        <v>7.9749999999999996</v>
      </c>
      <c r="F33" s="247"/>
      <c r="G33" s="248">
        <f>E33*F33</f>
        <v>0</v>
      </c>
      <c r="H33" s="249">
        <v>0</v>
      </c>
      <c r="I33" s="250">
        <f>E33*H33</f>
        <v>0</v>
      </c>
      <c r="J33" s="249"/>
      <c r="K33" s="250">
        <f>E33*J33</f>
        <v>0</v>
      </c>
      <c r="M33" s="242">
        <v>2</v>
      </c>
      <c r="Y33" s="217">
        <v>8</v>
      </c>
      <c r="Z33" s="217">
        <v>0</v>
      </c>
      <c r="AA33" s="217">
        <v>3</v>
      </c>
      <c r="AX33" s="217">
        <v>1</v>
      </c>
      <c r="AY33" s="217">
        <f>IF(AX33=1,G33,0)</f>
        <v>0</v>
      </c>
      <c r="AZ33" s="217">
        <f>IF(AX33=2,G33,0)</f>
        <v>0</v>
      </c>
      <c r="BA33" s="217">
        <f>IF(AX33=3,G33,0)</f>
        <v>0</v>
      </c>
      <c r="BB33" s="217">
        <f>IF(AX33=4,G33,0)</f>
        <v>0</v>
      </c>
      <c r="BC33" s="217">
        <f>IF(AX33=5,G33,0)</f>
        <v>0</v>
      </c>
      <c r="BY33" s="242">
        <v>8</v>
      </c>
      <c r="BZ33" s="242">
        <v>0</v>
      </c>
    </row>
    <row r="34" spans="1:78" x14ac:dyDescent="0.25">
      <c r="A34" s="243">
        <v>18</v>
      </c>
      <c r="B34" s="244" t="s">
        <v>396</v>
      </c>
      <c r="C34" s="245" t="s">
        <v>397</v>
      </c>
      <c r="D34" s="246" t="s">
        <v>167</v>
      </c>
      <c r="E34" s="247">
        <v>7.9749999999999996</v>
      </c>
      <c r="F34" s="247"/>
      <c r="G34" s="248">
        <f>E34*F34</f>
        <v>0</v>
      </c>
      <c r="H34" s="249">
        <v>0</v>
      </c>
      <c r="I34" s="250">
        <f>E34*H34</f>
        <v>0</v>
      </c>
      <c r="J34" s="249"/>
      <c r="K34" s="250">
        <f>E34*J34</f>
        <v>0</v>
      </c>
      <c r="M34" s="242">
        <v>2</v>
      </c>
      <c r="Y34" s="217">
        <v>8</v>
      </c>
      <c r="Z34" s="217">
        <v>0</v>
      </c>
      <c r="AA34" s="217">
        <v>3</v>
      </c>
      <c r="AX34" s="217">
        <v>1</v>
      </c>
      <c r="AY34" s="217">
        <f>IF(AX34=1,G34,0)</f>
        <v>0</v>
      </c>
      <c r="AZ34" s="217">
        <f>IF(AX34=2,G34,0)</f>
        <v>0</v>
      </c>
      <c r="BA34" s="217">
        <f>IF(AX34=3,G34,0)</f>
        <v>0</v>
      </c>
      <c r="BB34" s="217">
        <f>IF(AX34=4,G34,0)</f>
        <v>0</v>
      </c>
      <c r="BC34" s="217">
        <f>IF(AX34=5,G34,0)</f>
        <v>0</v>
      </c>
      <c r="BY34" s="242">
        <v>8</v>
      </c>
      <c r="BZ34" s="242">
        <v>0</v>
      </c>
    </row>
    <row r="35" spans="1:78" x14ac:dyDescent="0.25">
      <c r="A35" s="243">
        <v>19</v>
      </c>
      <c r="B35" s="244" t="s">
        <v>400</v>
      </c>
      <c r="C35" s="245" t="s">
        <v>401</v>
      </c>
      <c r="D35" s="246" t="s">
        <v>167</v>
      </c>
      <c r="E35" s="247">
        <v>7.9749999999999996</v>
      </c>
      <c r="F35" s="247"/>
      <c r="G35" s="248">
        <f>E35*F35</f>
        <v>0</v>
      </c>
      <c r="H35" s="249">
        <v>0</v>
      </c>
      <c r="I35" s="250">
        <f>E35*H35</f>
        <v>0</v>
      </c>
      <c r="J35" s="249"/>
      <c r="K35" s="250">
        <f>E35*J35</f>
        <v>0</v>
      </c>
      <c r="M35" s="242">
        <v>2</v>
      </c>
      <c r="Y35" s="217">
        <v>8</v>
      </c>
      <c r="Z35" s="217">
        <v>0</v>
      </c>
      <c r="AA35" s="217">
        <v>3</v>
      </c>
      <c r="AX35" s="217">
        <v>1</v>
      </c>
      <c r="AY35" s="217">
        <f>IF(AX35=1,G35,0)</f>
        <v>0</v>
      </c>
      <c r="AZ35" s="217">
        <f>IF(AX35=2,G35,0)</f>
        <v>0</v>
      </c>
      <c r="BA35" s="217">
        <f>IF(AX35=3,G35,0)</f>
        <v>0</v>
      </c>
      <c r="BB35" s="217">
        <f>IF(AX35=4,G35,0)</f>
        <v>0</v>
      </c>
      <c r="BC35" s="217">
        <f>IF(AX35=5,G35,0)</f>
        <v>0</v>
      </c>
      <c r="BY35" s="242">
        <v>8</v>
      </c>
      <c r="BZ35" s="242">
        <v>0</v>
      </c>
    </row>
    <row r="36" spans="1:78" x14ac:dyDescent="0.25">
      <c r="A36" s="259"/>
      <c r="B36" s="260" t="s">
        <v>99</v>
      </c>
      <c r="C36" s="261" t="s">
        <v>393</v>
      </c>
      <c r="D36" s="262"/>
      <c r="E36" s="263"/>
      <c r="F36" s="264"/>
      <c r="G36" s="265">
        <f>SUM(G32:G35)</f>
        <v>0</v>
      </c>
      <c r="H36" s="266"/>
      <c r="I36" s="267">
        <f>SUM(I32:I35)</f>
        <v>0</v>
      </c>
      <c r="J36" s="266"/>
      <c r="K36" s="267">
        <f>SUM(K32:K35)</f>
        <v>0</v>
      </c>
      <c r="M36" s="242">
        <v>4</v>
      </c>
      <c r="AY36" s="268">
        <f>SUM(AY32:AY35)</f>
        <v>0</v>
      </c>
      <c r="AZ36" s="268">
        <f>SUM(AZ32:AZ35)</f>
        <v>0</v>
      </c>
      <c r="BA36" s="268">
        <f>SUM(BA32:BA35)</f>
        <v>0</v>
      </c>
      <c r="BB36" s="268">
        <f>SUM(BB32:BB35)</f>
        <v>0</v>
      </c>
      <c r="BC36" s="268">
        <f>SUM(BC32:BC35)</f>
        <v>0</v>
      </c>
    </row>
    <row r="37" spans="1:78" x14ac:dyDescent="0.25">
      <c r="E37" s="217"/>
    </row>
    <row r="38" spans="1:78" x14ac:dyDescent="0.25">
      <c r="E38" s="217"/>
    </row>
    <row r="39" spans="1:78" x14ac:dyDescent="0.25">
      <c r="E39" s="217"/>
    </row>
    <row r="40" spans="1:78" x14ac:dyDescent="0.25">
      <c r="E40" s="217"/>
    </row>
    <row r="41" spans="1:78" x14ac:dyDescent="0.25">
      <c r="E41" s="217"/>
    </row>
    <row r="42" spans="1:78" x14ac:dyDescent="0.25">
      <c r="E42" s="217"/>
    </row>
    <row r="43" spans="1:78" x14ac:dyDescent="0.25">
      <c r="E43" s="217"/>
    </row>
    <row r="44" spans="1:78" x14ac:dyDescent="0.25">
      <c r="E44" s="217"/>
    </row>
    <row r="45" spans="1:78" x14ac:dyDescent="0.25">
      <c r="E45" s="217"/>
    </row>
    <row r="46" spans="1:78" x14ac:dyDescent="0.25">
      <c r="E46" s="217"/>
    </row>
    <row r="47" spans="1:78" x14ac:dyDescent="0.25">
      <c r="E47" s="217"/>
    </row>
    <row r="48" spans="1:78" x14ac:dyDescent="0.25">
      <c r="E48" s="217"/>
    </row>
    <row r="49" spans="1:7" x14ac:dyDescent="0.25">
      <c r="E49" s="217"/>
    </row>
    <row r="50" spans="1:7" x14ac:dyDescent="0.25">
      <c r="E50" s="217"/>
    </row>
    <row r="51" spans="1:7" x14ac:dyDescent="0.25">
      <c r="E51" s="217"/>
    </row>
    <row r="52" spans="1:7" x14ac:dyDescent="0.25">
      <c r="E52" s="217"/>
    </row>
    <row r="53" spans="1:7" x14ac:dyDescent="0.25">
      <c r="E53" s="217"/>
    </row>
    <row r="54" spans="1:7" x14ac:dyDescent="0.25">
      <c r="E54" s="217"/>
    </row>
    <row r="55" spans="1:7" x14ac:dyDescent="0.25">
      <c r="E55" s="217"/>
    </row>
    <row r="56" spans="1:7" x14ac:dyDescent="0.25">
      <c r="E56" s="217"/>
    </row>
    <row r="57" spans="1:7" x14ac:dyDescent="0.25">
      <c r="E57" s="217"/>
    </row>
    <row r="58" spans="1:7" x14ac:dyDescent="0.25">
      <c r="E58" s="217"/>
    </row>
    <row r="59" spans="1:7" x14ac:dyDescent="0.25">
      <c r="E59" s="217"/>
    </row>
    <row r="60" spans="1:7" x14ac:dyDescent="0.25">
      <c r="A60" s="258"/>
      <c r="B60" s="258"/>
      <c r="C60" s="258"/>
      <c r="D60" s="258"/>
      <c r="E60" s="258"/>
      <c r="F60" s="258"/>
      <c r="G60" s="258"/>
    </row>
    <row r="61" spans="1:7" x14ac:dyDescent="0.25">
      <c r="A61" s="258"/>
      <c r="B61" s="258"/>
      <c r="C61" s="258"/>
      <c r="D61" s="258"/>
      <c r="E61" s="258"/>
      <c r="F61" s="258"/>
      <c r="G61" s="258"/>
    </row>
    <row r="62" spans="1:7" x14ac:dyDescent="0.25">
      <c r="A62" s="258"/>
      <c r="B62" s="258"/>
      <c r="C62" s="258"/>
      <c r="D62" s="258"/>
      <c r="E62" s="258"/>
      <c r="F62" s="258"/>
      <c r="G62" s="258"/>
    </row>
    <row r="63" spans="1:7" x14ac:dyDescent="0.25">
      <c r="A63" s="258"/>
      <c r="B63" s="258"/>
      <c r="C63" s="258"/>
      <c r="D63" s="258"/>
      <c r="E63" s="258"/>
      <c r="F63" s="258"/>
      <c r="G63" s="258"/>
    </row>
    <row r="64" spans="1:7" x14ac:dyDescent="0.25">
      <c r="E64" s="217"/>
    </row>
    <row r="65" spans="5:5" x14ac:dyDescent="0.25">
      <c r="E65" s="217"/>
    </row>
    <row r="66" spans="5:5" x14ac:dyDescent="0.25">
      <c r="E66" s="217"/>
    </row>
    <row r="67" spans="5:5" x14ac:dyDescent="0.25">
      <c r="E67" s="217"/>
    </row>
    <row r="68" spans="5:5" x14ac:dyDescent="0.25">
      <c r="E68" s="217"/>
    </row>
    <row r="69" spans="5:5" x14ac:dyDescent="0.25">
      <c r="E69" s="217"/>
    </row>
    <row r="70" spans="5:5" x14ac:dyDescent="0.25">
      <c r="E70" s="217"/>
    </row>
    <row r="71" spans="5:5" x14ac:dyDescent="0.25">
      <c r="E71" s="217"/>
    </row>
    <row r="72" spans="5:5" x14ac:dyDescent="0.25">
      <c r="E72" s="217"/>
    </row>
    <row r="73" spans="5:5" x14ac:dyDescent="0.25">
      <c r="E73" s="217"/>
    </row>
    <row r="74" spans="5:5" x14ac:dyDescent="0.25">
      <c r="E74" s="217"/>
    </row>
    <row r="75" spans="5:5" x14ac:dyDescent="0.25">
      <c r="E75" s="217"/>
    </row>
    <row r="76" spans="5:5" x14ac:dyDescent="0.25">
      <c r="E76" s="217"/>
    </row>
    <row r="77" spans="5:5" x14ac:dyDescent="0.25">
      <c r="E77" s="217"/>
    </row>
    <row r="78" spans="5:5" x14ac:dyDescent="0.25">
      <c r="E78" s="217"/>
    </row>
    <row r="79" spans="5:5" x14ac:dyDescent="0.25">
      <c r="E79" s="217"/>
    </row>
    <row r="80" spans="5:5" x14ac:dyDescent="0.25">
      <c r="E80" s="217"/>
    </row>
    <row r="81" spans="1:7" x14ac:dyDescent="0.25">
      <c r="E81" s="217"/>
    </row>
    <row r="82" spans="1:7" x14ac:dyDescent="0.25">
      <c r="E82" s="217"/>
    </row>
    <row r="83" spans="1:7" x14ac:dyDescent="0.25">
      <c r="E83" s="217"/>
    </row>
    <row r="84" spans="1:7" x14ac:dyDescent="0.25">
      <c r="E84" s="217"/>
    </row>
    <row r="85" spans="1:7" x14ac:dyDescent="0.25">
      <c r="E85" s="217"/>
    </row>
    <row r="86" spans="1:7" x14ac:dyDescent="0.25">
      <c r="E86" s="217"/>
    </row>
    <row r="87" spans="1:7" x14ac:dyDescent="0.25">
      <c r="E87" s="217"/>
    </row>
    <row r="88" spans="1:7" x14ac:dyDescent="0.25">
      <c r="E88" s="217"/>
    </row>
    <row r="89" spans="1:7" x14ac:dyDescent="0.25">
      <c r="E89" s="217"/>
    </row>
    <row r="90" spans="1:7" x14ac:dyDescent="0.25">
      <c r="E90" s="217"/>
    </row>
    <row r="91" spans="1:7" x14ac:dyDescent="0.25">
      <c r="E91" s="217"/>
    </row>
    <row r="92" spans="1:7" x14ac:dyDescent="0.25">
      <c r="E92" s="217"/>
    </row>
    <row r="93" spans="1:7" x14ac:dyDescent="0.25">
      <c r="E93" s="217"/>
    </row>
    <row r="94" spans="1:7" x14ac:dyDescent="0.25">
      <c r="E94" s="217"/>
    </row>
    <row r="95" spans="1:7" x14ac:dyDescent="0.25">
      <c r="A95" s="269"/>
      <c r="B95" s="269"/>
    </row>
    <row r="96" spans="1:7" x14ac:dyDescent="0.25">
      <c r="A96" s="258"/>
      <c r="B96" s="258"/>
      <c r="C96" s="270"/>
      <c r="D96" s="270"/>
      <c r="E96" s="271"/>
      <c r="F96" s="270"/>
      <c r="G96" s="272"/>
    </row>
    <row r="97" spans="1:7" x14ac:dyDescent="0.25">
      <c r="A97" s="273"/>
      <c r="B97" s="273"/>
      <c r="C97" s="258"/>
      <c r="D97" s="258"/>
      <c r="E97" s="274"/>
      <c r="F97" s="258"/>
      <c r="G97" s="258"/>
    </row>
    <row r="98" spans="1:7" x14ac:dyDescent="0.25">
      <c r="A98" s="258"/>
      <c r="B98" s="258"/>
      <c r="C98" s="258"/>
      <c r="D98" s="258"/>
      <c r="E98" s="274"/>
      <c r="F98" s="258"/>
      <c r="G98" s="258"/>
    </row>
    <row r="99" spans="1:7" x14ac:dyDescent="0.25">
      <c r="A99" s="258"/>
      <c r="B99" s="258"/>
      <c r="C99" s="258"/>
      <c r="D99" s="258"/>
      <c r="E99" s="274"/>
      <c r="F99" s="258"/>
      <c r="G99" s="258"/>
    </row>
    <row r="100" spans="1:7" x14ac:dyDescent="0.25">
      <c r="A100" s="258"/>
      <c r="B100" s="258"/>
      <c r="C100" s="258"/>
      <c r="D100" s="258"/>
      <c r="E100" s="274"/>
      <c r="F100" s="258"/>
      <c r="G100" s="258"/>
    </row>
    <row r="101" spans="1:7" x14ac:dyDescent="0.25">
      <c r="A101" s="258"/>
      <c r="B101" s="258"/>
      <c r="C101" s="258"/>
      <c r="D101" s="258"/>
      <c r="E101" s="274"/>
      <c r="F101" s="258"/>
      <c r="G101" s="258"/>
    </row>
    <row r="102" spans="1:7" x14ac:dyDescent="0.25">
      <c r="A102" s="258"/>
      <c r="B102" s="258"/>
      <c r="C102" s="258"/>
      <c r="D102" s="258"/>
      <c r="E102" s="274"/>
      <c r="F102" s="258"/>
      <c r="G102" s="258"/>
    </row>
    <row r="103" spans="1:7" x14ac:dyDescent="0.25">
      <c r="A103" s="258"/>
      <c r="B103" s="258"/>
      <c r="C103" s="258"/>
      <c r="D103" s="258"/>
      <c r="E103" s="274"/>
      <c r="F103" s="258"/>
      <c r="G103" s="258"/>
    </row>
    <row r="104" spans="1:7" x14ac:dyDescent="0.25">
      <c r="A104" s="258"/>
      <c r="B104" s="258"/>
      <c r="C104" s="258"/>
      <c r="D104" s="258"/>
      <c r="E104" s="274"/>
      <c r="F104" s="258"/>
      <c r="G104" s="258"/>
    </row>
    <row r="105" spans="1:7" x14ac:dyDescent="0.25">
      <c r="A105" s="258"/>
      <c r="B105" s="258"/>
      <c r="C105" s="258"/>
      <c r="D105" s="258"/>
      <c r="E105" s="274"/>
      <c r="F105" s="258"/>
      <c r="G105" s="258"/>
    </row>
    <row r="106" spans="1:7" x14ac:dyDescent="0.25">
      <c r="A106" s="258"/>
      <c r="B106" s="258"/>
      <c r="C106" s="258"/>
      <c r="D106" s="258"/>
      <c r="E106" s="274"/>
      <c r="F106" s="258"/>
      <c r="G106" s="258"/>
    </row>
    <row r="107" spans="1:7" x14ac:dyDescent="0.25">
      <c r="A107" s="258"/>
      <c r="B107" s="258"/>
      <c r="C107" s="258"/>
      <c r="D107" s="258"/>
      <c r="E107" s="274"/>
      <c r="F107" s="258"/>
      <c r="G107" s="258"/>
    </row>
    <row r="108" spans="1:7" x14ac:dyDescent="0.25">
      <c r="A108" s="258"/>
      <c r="B108" s="258"/>
      <c r="C108" s="258"/>
      <c r="D108" s="258"/>
      <c r="E108" s="274"/>
      <c r="F108" s="258"/>
      <c r="G108" s="258"/>
    </row>
    <row r="109" spans="1:7" x14ac:dyDescent="0.25">
      <c r="A109" s="258"/>
      <c r="B109" s="258"/>
      <c r="C109" s="258"/>
      <c r="D109" s="258"/>
      <c r="E109" s="274"/>
      <c r="F109" s="258"/>
      <c r="G109" s="258"/>
    </row>
  </sheetData>
  <mergeCells count="5">
    <mergeCell ref="A1:G1"/>
    <mergeCell ref="A3:B3"/>
    <mergeCell ref="A4:B4"/>
    <mergeCell ref="E4:G4"/>
    <mergeCell ref="C14:D14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scale="86" fitToHeight="0" orientation="portrait" horizontalDpi="300" r:id="rId1"/>
  <headerFooter alignWithMargins="0">
    <oddFooter>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>
    <pageSetUpPr fitToPage="1"/>
  </sheetPr>
  <dimension ref="A1:BE51"/>
  <sheetViews>
    <sheetView topLeftCell="A10" zoomScaleNormal="100" workbookViewId="0">
      <selection activeCell="J39" sqref="J39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1</v>
      </c>
      <c r="D2" s="83" t="s">
        <v>106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01 Rek'!E18</f>
        <v>0</v>
      </c>
      <c r="D15" s="134" t="str">
        <f>'01 01 Rek'!A23</f>
        <v>Ztížené výrobní podmínky</v>
      </c>
      <c r="E15" s="135"/>
      <c r="F15" s="136"/>
      <c r="G15" s="133">
        <f>'01 01 Rek'!I23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01 Rek'!F18</f>
        <v>0</v>
      </c>
      <c r="D16" s="86" t="str">
        <f>'01 01 Rek'!A24</f>
        <v>Oborová přirážka</v>
      </c>
      <c r="E16" s="137"/>
      <c r="F16" s="138"/>
      <c r="G16" s="133">
        <f>'01 01 Rek'!I24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01 Rek'!H18</f>
        <v>0</v>
      </c>
      <c r="D17" s="86" t="str">
        <f>'01 01 Rek'!A25</f>
        <v>Přesun stavebních kapacit</v>
      </c>
      <c r="E17" s="137"/>
      <c r="F17" s="138"/>
      <c r="G17" s="133">
        <f>'01 01 Rek'!I25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01 Rek'!G18</f>
        <v>0</v>
      </c>
      <c r="D18" s="86" t="str">
        <f>'01 01 Rek'!A26</f>
        <v>Mimostaveništní doprava</v>
      </c>
      <c r="E18" s="137"/>
      <c r="F18" s="138"/>
      <c r="G18" s="133">
        <f>'01 01 Rek'!I26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01 Rek'!A27</f>
        <v>Zařízení staveniště</v>
      </c>
      <c r="E19" s="137"/>
      <c r="F19" s="138"/>
      <c r="G19" s="133">
        <f>'01 01 Rek'!I27</f>
        <v>0</v>
      </c>
    </row>
    <row r="20" spans="1:7" ht="15.9" customHeight="1" x14ac:dyDescent="0.25">
      <c r="A20" s="141"/>
      <c r="B20" s="132"/>
      <c r="C20" s="133"/>
      <c r="D20" s="86" t="str">
        <f>'01 01 Rek'!A28</f>
        <v>Provoz investora</v>
      </c>
      <c r="E20" s="137"/>
      <c r="F20" s="138"/>
      <c r="G20" s="133">
        <f>'01 01 Rek'!I28</f>
        <v>0</v>
      </c>
    </row>
    <row r="21" spans="1:7" ht="15.9" customHeight="1" x14ac:dyDescent="0.25">
      <c r="A21" s="141" t="s">
        <v>28</v>
      </c>
      <c r="B21" s="132"/>
      <c r="C21" s="133">
        <f>'01 01 Rek'!I18</f>
        <v>0</v>
      </c>
      <c r="D21" s="86" t="str">
        <f>'01 01 Rek'!A29</f>
        <v>Kompletační činnost (IČD)</v>
      </c>
      <c r="E21" s="137"/>
      <c r="F21" s="138"/>
      <c r="G21" s="133">
        <f>'01 01 Rek'!I29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01 Rek'!H31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rintOptions horizontalCentered="1"/>
  <pageMargins left="0.59055118110236227" right="0.39370078740157483" top="0.59055118110236227" bottom="0.98425196850393704" header="0.19685039370078741" footer="0.51181102362204722"/>
  <pageSetup paperSize="9" fitToHeight="0" orientation="portrait" horizontalDpi="300" verticalDpi="300" r:id="rId1"/>
  <headerFooter alignWithMargins="0">
    <oddFooter>&amp;R&amp;"Arial,Obyčejné"Strana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7"/>
  <dimension ref="A1:BE51"/>
  <sheetViews>
    <sheetView topLeftCell="A16" zoomScaleNormal="100" workbookViewId="0">
      <selection activeCell="C31" sqref="C31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7</v>
      </c>
      <c r="D2" s="83" t="s">
        <v>443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07 Rek'!E14</f>
        <v>0</v>
      </c>
      <c r="D15" s="134" t="str">
        <f>'01 07 Rek'!A19</f>
        <v>Ztížené výrobní podmínky</v>
      </c>
      <c r="E15" s="135"/>
      <c r="F15" s="136"/>
      <c r="G15" s="133">
        <f>'01 07 Rek'!I19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07 Rek'!F14</f>
        <v>0</v>
      </c>
      <c r="D16" s="86" t="str">
        <f>'01 07 Rek'!A20</f>
        <v>Oborová přirážka</v>
      </c>
      <c r="E16" s="137"/>
      <c r="F16" s="138"/>
      <c r="G16" s="133">
        <f>'01 07 Rek'!I20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07 Rek'!H14</f>
        <v>0</v>
      </c>
      <c r="D17" s="86" t="str">
        <f>'01 07 Rek'!A21</f>
        <v>Přesun stavebních kapacit</v>
      </c>
      <c r="E17" s="137"/>
      <c r="F17" s="138"/>
      <c r="G17" s="133">
        <f>'01 07 Rek'!I21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07 Rek'!G14</f>
        <v>0</v>
      </c>
      <c r="D18" s="86" t="str">
        <f>'01 07 Rek'!A22</f>
        <v>Mimostaveništní doprava</v>
      </c>
      <c r="E18" s="137"/>
      <c r="F18" s="138"/>
      <c r="G18" s="133">
        <f>'01 07 Rek'!I22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07 Rek'!A23</f>
        <v>Zařízení staveniště</v>
      </c>
      <c r="E19" s="137"/>
      <c r="F19" s="138"/>
      <c r="G19" s="133">
        <f>'01 07 Rek'!I23</f>
        <v>0</v>
      </c>
    </row>
    <row r="20" spans="1:7" ht="15.9" customHeight="1" x14ac:dyDescent="0.25">
      <c r="A20" s="141"/>
      <c r="B20" s="132"/>
      <c r="C20" s="133"/>
      <c r="D20" s="86" t="str">
        <f>'01 07 Rek'!A24</f>
        <v>Provoz investora</v>
      </c>
      <c r="E20" s="137"/>
      <c r="F20" s="138"/>
      <c r="G20" s="133">
        <f>'01 07 Rek'!I24</f>
        <v>0</v>
      </c>
    </row>
    <row r="21" spans="1:7" ht="15.9" customHeight="1" x14ac:dyDescent="0.25">
      <c r="A21" s="141" t="s">
        <v>28</v>
      </c>
      <c r="B21" s="132"/>
      <c r="C21" s="133">
        <f>'01 07 Rek'!I14</f>
        <v>0</v>
      </c>
      <c r="D21" s="86" t="str">
        <f>'01 07 Rek'!A25</f>
        <v>Kompletační činnost (IČD)</v>
      </c>
      <c r="E21" s="137"/>
      <c r="F21" s="138"/>
      <c r="G21" s="133">
        <f>'01 07 Rek'!I25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07 Rek'!H27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37"/>
  <dimension ref="A1:BE78"/>
  <sheetViews>
    <sheetView workbookViewId="0">
      <selection activeCell="G27" sqref="G27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57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7</v>
      </c>
      <c r="I1" s="176"/>
    </row>
    <row r="2" spans="1:57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443</v>
      </c>
      <c r="H2" s="305"/>
      <c r="I2" s="306"/>
    </row>
    <row r="3" spans="1:57" ht="13.8" thickTop="1" x14ac:dyDescent="0.25">
      <c r="F3" s="112"/>
    </row>
    <row r="4" spans="1:57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57" ht="13.8" thickBot="1" x14ac:dyDescent="0.3"/>
    <row r="6" spans="1:57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57" s="112" customFormat="1" x14ac:dyDescent="0.25">
      <c r="A7" s="275" t="str">
        <f>'01 07 Pol'!B7</f>
        <v>1</v>
      </c>
      <c r="B7" s="60" t="str">
        <f>'01 07 Pol'!C7</f>
        <v>Zemní práce</v>
      </c>
      <c r="D7" s="189"/>
      <c r="E7" s="276">
        <f>'01 07 Pol'!AY27</f>
        <v>0</v>
      </c>
      <c r="F7" s="277">
        <f>'01 07 Pol'!AZ27</f>
        <v>0</v>
      </c>
      <c r="G7" s="277">
        <f>'01 07 Pol'!BA27</f>
        <v>0</v>
      </c>
      <c r="H7" s="277">
        <f>'01 07 Pol'!BB27</f>
        <v>0</v>
      </c>
      <c r="I7" s="278">
        <f>'01 07 Pol'!BC27</f>
        <v>0</v>
      </c>
    </row>
    <row r="8" spans="1:57" s="112" customFormat="1" x14ac:dyDescent="0.25">
      <c r="A8" s="275" t="str">
        <f>'01 07 Pol'!B28</f>
        <v>4</v>
      </c>
      <c r="B8" s="60" t="str">
        <f>'01 07 Pol'!C28</f>
        <v>Vodorovné konstrukce</v>
      </c>
      <c r="D8" s="189"/>
      <c r="E8" s="276">
        <f>'01 07 Pol'!AY31</f>
        <v>0</v>
      </c>
      <c r="F8" s="277">
        <f>'01 07 Pol'!AZ31</f>
        <v>0</v>
      </c>
      <c r="G8" s="277">
        <f>'01 07 Pol'!BA31</f>
        <v>0</v>
      </c>
      <c r="H8" s="277">
        <f>'01 07 Pol'!BB31</f>
        <v>0</v>
      </c>
      <c r="I8" s="278">
        <f>'01 07 Pol'!BC31</f>
        <v>0</v>
      </c>
    </row>
    <row r="9" spans="1:57" s="112" customFormat="1" x14ac:dyDescent="0.25">
      <c r="A9" s="275" t="str">
        <f>'01 07 Pol'!B32</f>
        <v>5</v>
      </c>
      <c r="B9" s="60" t="str">
        <f>'01 07 Pol'!C32</f>
        <v>Komunikace</v>
      </c>
      <c r="D9" s="189"/>
      <c r="E9" s="276">
        <f>'01 07 Pol'!AY38</f>
        <v>0</v>
      </c>
      <c r="F9" s="277">
        <f>'01 07 Pol'!AZ38</f>
        <v>0</v>
      </c>
      <c r="G9" s="277">
        <f>'01 07 Pol'!BA38</f>
        <v>0</v>
      </c>
      <c r="H9" s="277">
        <f>'01 07 Pol'!BB38</f>
        <v>0</v>
      </c>
      <c r="I9" s="278">
        <f>'01 07 Pol'!BC38</f>
        <v>0</v>
      </c>
    </row>
    <row r="10" spans="1:57" s="112" customFormat="1" x14ac:dyDescent="0.25">
      <c r="A10" s="275" t="str">
        <f>'01 07 Pol'!B39</f>
        <v>8</v>
      </c>
      <c r="B10" s="60" t="str">
        <f>'01 07 Pol'!C39</f>
        <v>Trubní vedení</v>
      </c>
      <c r="D10" s="189"/>
      <c r="E10" s="276">
        <f>'01 07 Pol'!AY60</f>
        <v>0</v>
      </c>
      <c r="F10" s="277">
        <f>'01 07 Pol'!AZ60</f>
        <v>0</v>
      </c>
      <c r="G10" s="277">
        <f>'01 07 Pol'!BA60</f>
        <v>0</v>
      </c>
      <c r="H10" s="277">
        <f>'01 07 Pol'!BB60</f>
        <v>0</v>
      </c>
      <c r="I10" s="278">
        <f>'01 07 Pol'!BC60</f>
        <v>0</v>
      </c>
    </row>
    <row r="11" spans="1:57" s="112" customFormat="1" x14ac:dyDescent="0.25">
      <c r="A11" s="275" t="str">
        <f>'01 07 Pol'!B61</f>
        <v>91</v>
      </c>
      <c r="B11" s="60" t="str">
        <f>'01 07 Pol'!C61</f>
        <v>Doplňující práce na komunikaci</v>
      </c>
      <c r="D11" s="189"/>
      <c r="E11" s="276">
        <f>'01 07 Pol'!AY64</f>
        <v>0</v>
      </c>
      <c r="F11" s="277">
        <f>'01 07 Pol'!AZ64</f>
        <v>0</v>
      </c>
      <c r="G11" s="277">
        <f>'01 07 Pol'!BA64</f>
        <v>0</v>
      </c>
      <c r="H11" s="277">
        <f>'01 07 Pol'!BB64</f>
        <v>0</v>
      </c>
      <c r="I11" s="278">
        <f>'01 07 Pol'!BC64</f>
        <v>0</v>
      </c>
    </row>
    <row r="12" spans="1:57" s="112" customFormat="1" x14ac:dyDescent="0.25">
      <c r="A12" s="275" t="str">
        <f>'01 07 Pol'!B65</f>
        <v>99</v>
      </c>
      <c r="B12" s="60" t="str">
        <f>'01 07 Pol'!C65</f>
        <v>Staveništní přesun hmot</v>
      </c>
      <c r="D12" s="189"/>
      <c r="E12" s="276">
        <f>'01 07 Pol'!AY67</f>
        <v>0</v>
      </c>
      <c r="F12" s="277">
        <f>'01 07 Pol'!AZ67</f>
        <v>0</v>
      </c>
      <c r="G12" s="277">
        <f>'01 07 Pol'!BA67</f>
        <v>0</v>
      </c>
      <c r="H12" s="277">
        <f>'01 07 Pol'!BB67</f>
        <v>0</v>
      </c>
      <c r="I12" s="278">
        <f>'01 07 Pol'!BC67</f>
        <v>0</v>
      </c>
    </row>
    <row r="13" spans="1:57" s="112" customFormat="1" ht="13.8" thickBot="1" x14ac:dyDescent="0.3">
      <c r="A13" s="275" t="str">
        <f>'01 07 Pol'!B68</f>
        <v>D96</v>
      </c>
      <c r="B13" s="60" t="str">
        <f>'01 07 Pol'!C68</f>
        <v>Přesuny suti</v>
      </c>
      <c r="D13" s="189"/>
      <c r="E13" s="276">
        <f>'01 07 Pol'!AY72</f>
        <v>0</v>
      </c>
      <c r="F13" s="277">
        <f>'01 07 Pol'!AZ72</f>
        <v>0</v>
      </c>
      <c r="G13" s="277">
        <f>'01 07 Pol'!BA72</f>
        <v>0</v>
      </c>
      <c r="H13" s="277">
        <f>'01 07 Pol'!BB72</f>
        <v>0</v>
      </c>
      <c r="I13" s="278">
        <f>'01 07 Pol'!BC72</f>
        <v>0</v>
      </c>
    </row>
    <row r="14" spans="1:57" s="14" customFormat="1" ht="13.8" thickBot="1" x14ac:dyDescent="0.3">
      <c r="A14" s="190"/>
      <c r="B14" s="191" t="s">
        <v>77</v>
      </c>
      <c r="C14" s="191"/>
      <c r="D14" s="192"/>
      <c r="E14" s="193">
        <f>SUM(E7:E13)</f>
        <v>0</v>
      </c>
      <c r="F14" s="194">
        <f>SUM(F7:F13)</f>
        <v>0</v>
      </c>
      <c r="G14" s="194">
        <f>SUM(G7:G13)</f>
        <v>0</v>
      </c>
      <c r="H14" s="194">
        <f>SUM(H7:H13)</f>
        <v>0</v>
      </c>
      <c r="I14" s="195">
        <f>SUM(I7:I13)</f>
        <v>0</v>
      </c>
    </row>
    <row r="15" spans="1:57" x14ac:dyDescent="0.25">
      <c r="A15" s="112"/>
      <c r="B15" s="112"/>
      <c r="C15" s="112"/>
      <c r="D15" s="112"/>
      <c r="E15" s="112"/>
      <c r="F15" s="112"/>
      <c r="G15" s="112"/>
      <c r="H15" s="112"/>
      <c r="I15" s="112"/>
    </row>
    <row r="16" spans="1:57" ht="19.5" customHeight="1" x14ac:dyDescent="0.3">
      <c r="A16" s="181" t="s">
        <v>78</v>
      </c>
      <c r="B16" s="181"/>
      <c r="C16" s="181"/>
      <c r="D16" s="181"/>
      <c r="E16" s="181"/>
      <c r="F16" s="181"/>
      <c r="G16" s="196"/>
      <c r="H16" s="181"/>
      <c r="I16" s="181"/>
      <c r="BA16" s="118"/>
      <c r="BB16" s="118"/>
      <c r="BC16" s="118"/>
      <c r="BD16" s="118"/>
      <c r="BE16" s="118"/>
    </row>
    <row r="17" spans="1:53" ht="13.8" thickBot="1" x14ac:dyDescent="0.3"/>
    <row r="18" spans="1:53" x14ac:dyDescent="0.25">
      <c r="A18" s="147" t="s">
        <v>79</v>
      </c>
      <c r="B18" s="148"/>
      <c r="C18" s="148"/>
      <c r="D18" s="197"/>
      <c r="E18" s="198" t="s">
        <v>80</v>
      </c>
      <c r="F18" s="199" t="s">
        <v>13</v>
      </c>
      <c r="G18" s="200" t="s">
        <v>81</v>
      </c>
      <c r="H18" s="201"/>
      <c r="I18" s="202" t="s">
        <v>80</v>
      </c>
    </row>
    <row r="19" spans="1:53" x14ac:dyDescent="0.25">
      <c r="A19" s="141" t="s">
        <v>266</v>
      </c>
      <c r="B19" s="132"/>
      <c r="C19" s="132"/>
      <c r="D19" s="203"/>
      <c r="E19" s="204">
        <v>0</v>
      </c>
      <c r="F19" s="205">
        <v>0</v>
      </c>
      <c r="G19" s="206">
        <f>E14</f>
        <v>0</v>
      </c>
      <c r="H19" s="207"/>
      <c r="I19" s="208">
        <f t="shared" ref="I19:I26" si="0">E19+F19*G19/100</f>
        <v>0</v>
      </c>
      <c r="BA19" s="1">
        <v>0</v>
      </c>
    </row>
    <row r="20" spans="1:53" x14ac:dyDescent="0.25">
      <c r="A20" s="141" t="s">
        <v>267</v>
      </c>
      <c r="B20" s="132"/>
      <c r="C20" s="132"/>
      <c r="D20" s="203"/>
      <c r="E20" s="204">
        <v>0</v>
      </c>
      <c r="F20" s="205">
        <v>0</v>
      </c>
      <c r="G20" s="206">
        <f t="shared" ref="G20:G26" si="1">G19</f>
        <v>0</v>
      </c>
      <c r="H20" s="207"/>
      <c r="I20" s="208">
        <f t="shared" si="0"/>
        <v>0</v>
      </c>
      <c r="BA20" s="1">
        <v>0</v>
      </c>
    </row>
    <row r="21" spans="1:53" x14ac:dyDescent="0.25">
      <c r="A21" s="141" t="s">
        <v>268</v>
      </c>
      <c r="B21" s="132"/>
      <c r="C21" s="132"/>
      <c r="D21" s="203"/>
      <c r="E21" s="204">
        <v>0</v>
      </c>
      <c r="F21" s="205">
        <v>0</v>
      </c>
      <c r="G21" s="206">
        <f t="shared" si="1"/>
        <v>0</v>
      </c>
      <c r="H21" s="207"/>
      <c r="I21" s="208">
        <f t="shared" si="0"/>
        <v>0</v>
      </c>
      <c r="BA21" s="1">
        <v>0</v>
      </c>
    </row>
    <row r="22" spans="1:53" x14ac:dyDescent="0.25">
      <c r="A22" s="141" t="s">
        <v>269</v>
      </c>
      <c r="B22" s="132"/>
      <c r="C22" s="132"/>
      <c r="D22" s="203"/>
      <c r="E22" s="204">
        <v>0</v>
      </c>
      <c r="F22" s="205">
        <v>0</v>
      </c>
      <c r="G22" s="206">
        <f t="shared" si="1"/>
        <v>0</v>
      </c>
      <c r="H22" s="207"/>
      <c r="I22" s="208">
        <f t="shared" si="0"/>
        <v>0</v>
      </c>
      <c r="BA22" s="1">
        <v>0</v>
      </c>
    </row>
    <row r="23" spans="1:53" x14ac:dyDescent="0.25">
      <c r="A23" s="141" t="s">
        <v>270</v>
      </c>
      <c r="B23" s="132"/>
      <c r="C23" s="132"/>
      <c r="D23" s="203"/>
      <c r="E23" s="204">
        <v>0</v>
      </c>
      <c r="F23" s="205">
        <v>0</v>
      </c>
      <c r="G23" s="206">
        <f t="shared" si="1"/>
        <v>0</v>
      </c>
      <c r="H23" s="207"/>
      <c r="I23" s="208">
        <f t="shared" si="0"/>
        <v>0</v>
      </c>
      <c r="BA23" s="1">
        <v>1</v>
      </c>
    </row>
    <row r="24" spans="1:53" x14ac:dyDescent="0.25">
      <c r="A24" s="141" t="s">
        <v>271</v>
      </c>
      <c r="B24" s="132"/>
      <c r="C24" s="132"/>
      <c r="D24" s="203"/>
      <c r="E24" s="204">
        <v>0</v>
      </c>
      <c r="F24" s="205">
        <v>0</v>
      </c>
      <c r="G24" s="206">
        <f t="shared" si="1"/>
        <v>0</v>
      </c>
      <c r="H24" s="207"/>
      <c r="I24" s="208">
        <f t="shared" si="0"/>
        <v>0</v>
      </c>
      <c r="BA24" s="1">
        <v>1</v>
      </c>
    </row>
    <row r="25" spans="1:53" x14ac:dyDescent="0.25">
      <c r="A25" s="141" t="s">
        <v>272</v>
      </c>
      <c r="B25" s="132"/>
      <c r="C25" s="132"/>
      <c r="D25" s="203"/>
      <c r="E25" s="204">
        <v>0</v>
      </c>
      <c r="F25" s="205">
        <v>0</v>
      </c>
      <c r="G25" s="206">
        <f t="shared" si="1"/>
        <v>0</v>
      </c>
      <c r="H25" s="207"/>
      <c r="I25" s="208">
        <f t="shared" si="0"/>
        <v>0</v>
      </c>
      <c r="BA25" s="1">
        <v>2</v>
      </c>
    </row>
    <row r="26" spans="1:53" x14ac:dyDescent="0.25">
      <c r="A26" s="141" t="s">
        <v>273</v>
      </c>
      <c r="B26" s="132"/>
      <c r="C26" s="132"/>
      <c r="D26" s="203"/>
      <c r="E26" s="204">
        <v>0</v>
      </c>
      <c r="F26" s="205">
        <v>0</v>
      </c>
      <c r="G26" s="206">
        <f t="shared" si="1"/>
        <v>0</v>
      </c>
      <c r="H26" s="207"/>
      <c r="I26" s="208">
        <f t="shared" si="0"/>
        <v>0</v>
      </c>
      <c r="BA26" s="1">
        <v>2</v>
      </c>
    </row>
    <row r="27" spans="1:53" ht="13.8" thickBot="1" x14ac:dyDescent="0.3">
      <c r="A27" s="209"/>
      <c r="B27" s="210" t="s">
        <v>82</v>
      </c>
      <c r="C27" s="211"/>
      <c r="D27" s="212"/>
      <c r="E27" s="213"/>
      <c r="F27" s="214"/>
      <c r="G27" s="214"/>
      <c r="H27" s="307">
        <f>SUM(I19:I26)</f>
        <v>0</v>
      </c>
      <c r="I27" s="308"/>
    </row>
    <row r="29" spans="1:53" x14ac:dyDescent="0.25">
      <c r="B29" s="14"/>
      <c r="F29" s="215"/>
      <c r="G29" s="216"/>
      <c r="H29" s="216"/>
      <c r="I29" s="46"/>
    </row>
    <row r="30" spans="1:53" x14ac:dyDescent="0.25">
      <c r="F30" s="215"/>
      <c r="G30" s="216"/>
      <c r="H30" s="216"/>
      <c r="I30" s="46"/>
    </row>
    <row r="31" spans="1:53" x14ac:dyDescent="0.25">
      <c r="F31" s="215"/>
      <c r="G31" s="216"/>
      <c r="H31" s="216"/>
      <c r="I31" s="46"/>
    </row>
    <row r="32" spans="1:53" x14ac:dyDescent="0.25"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  <row r="77" spans="6:9" x14ac:dyDescent="0.25">
      <c r="F77" s="215"/>
      <c r="G77" s="216"/>
      <c r="H77" s="216"/>
      <c r="I77" s="46"/>
    </row>
    <row r="78" spans="6:9" x14ac:dyDescent="0.25">
      <c r="F78" s="215"/>
      <c r="G78" s="216"/>
      <c r="H78" s="216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8"/>
  <dimension ref="A1:BZ145"/>
  <sheetViews>
    <sheetView showGridLines="0" showZeros="0" zoomScaleNormal="100" zoomScaleSheetLayoutView="100" workbookViewId="0">
      <selection activeCell="M17" sqref="M17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9.88671875" style="217" customWidth="1"/>
    <col min="7" max="7" width="13.88671875" style="217" customWidth="1"/>
    <col min="8" max="8" width="11.6640625" style="217" customWidth="1"/>
    <col min="9" max="9" width="11.5546875" style="217" customWidth="1"/>
    <col min="10" max="10" width="11" style="217" hidden="1" customWidth="1"/>
    <col min="11" max="11" width="10.44140625" style="217" hidden="1" customWidth="1"/>
    <col min="12" max="12" width="9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07 Rek'!H1</f>
        <v>7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07 Rek'!G2</f>
        <v>Přeložka kanalizace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444</v>
      </c>
      <c r="C8" s="245" t="s">
        <v>445</v>
      </c>
      <c r="D8" s="246" t="s">
        <v>145</v>
      </c>
      <c r="E8" s="247">
        <v>20.3</v>
      </c>
      <c r="F8" s="247"/>
      <c r="G8" s="248">
        <f>E8*F8</f>
        <v>0</v>
      </c>
      <c r="H8" s="249">
        <v>0</v>
      </c>
      <c r="I8" s="250">
        <f>E8*H8</f>
        <v>0</v>
      </c>
      <c r="J8" s="249">
        <v>-0.316</v>
      </c>
      <c r="K8" s="250">
        <f>E8*J8</f>
        <v>-6.4148000000000005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43">
        <v>2</v>
      </c>
      <c r="B9" s="244" t="s">
        <v>446</v>
      </c>
      <c r="C9" s="245" t="s">
        <v>447</v>
      </c>
      <c r="D9" s="246" t="s">
        <v>110</v>
      </c>
      <c r="E9" s="247">
        <v>76.05</v>
      </c>
      <c r="F9" s="247"/>
      <c r="G9" s="248">
        <f>E9*F9</f>
        <v>0</v>
      </c>
      <c r="H9" s="249">
        <v>0</v>
      </c>
      <c r="I9" s="250">
        <f>E9*H9</f>
        <v>0</v>
      </c>
      <c r="J9" s="249">
        <v>0</v>
      </c>
      <c r="K9" s="250">
        <f>E9*J9</f>
        <v>0</v>
      </c>
      <c r="M9" s="242">
        <v>2</v>
      </c>
      <c r="Y9" s="217">
        <v>1</v>
      </c>
      <c r="Z9" s="217">
        <v>1</v>
      </c>
      <c r="AA9" s="217">
        <v>1</v>
      </c>
      <c r="AX9" s="217">
        <v>1</v>
      </c>
      <c r="AY9" s="217">
        <f>IF(AX9=1,G9,0)</f>
        <v>0</v>
      </c>
      <c r="AZ9" s="217">
        <f>IF(AX9=2,G9,0)</f>
        <v>0</v>
      </c>
      <c r="BA9" s="217">
        <f>IF(AX9=3,G9,0)</f>
        <v>0</v>
      </c>
      <c r="BB9" s="217">
        <f>IF(AX9=4,G9,0)</f>
        <v>0</v>
      </c>
      <c r="BC9" s="217">
        <f>IF(AX9=5,G9,0)</f>
        <v>0</v>
      </c>
      <c r="BY9" s="242">
        <v>1</v>
      </c>
      <c r="BZ9" s="242">
        <v>1</v>
      </c>
    </row>
    <row r="10" spans="1:78" x14ac:dyDescent="0.25">
      <c r="A10" s="251"/>
      <c r="B10" s="253"/>
      <c r="C10" s="316" t="s">
        <v>448</v>
      </c>
      <c r="D10" s="310"/>
      <c r="E10" s="254">
        <v>76.05</v>
      </c>
      <c r="F10" s="255"/>
      <c r="G10" s="256"/>
      <c r="H10" s="257"/>
      <c r="I10" s="252"/>
      <c r="J10" s="258"/>
      <c r="K10" s="252"/>
      <c r="M10" s="242"/>
    </row>
    <row r="11" spans="1:78" x14ac:dyDescent="0.25">
      <c r="A11" s="243">
        <v>3</v>
      </c>
      <c r="B11" s="244" t="s">
        <v>449</v>
      </c>
      <c r="C11" s="245" t="s">
        <v>450</v>
      </c>
      <c r="D11" s="246" t="s">
        <v>110</v>
      </c>
      <c r="E11" s="247">
        <v>76.05</v>
      </c>
      <c r="F11" s="247"/>
      <c r="G11" s="248">
        <f>E11*F11</f>
        <v>0</v>
      </c>
      <c r="H11" s="249">
        <v>0</v>
      </c>
      <c r="I11" s="250">
        <f>E11*H11</f>
        <v>0</v>
      </c>
      <c r="J11" s="249">
        <v>0</v>
      </c>
      <c r="K11" s="250">
        <f>E11*J11</f>
        <v>0</v>
      </c>
      <c r="M11" s="242">
        <v>2</v>
      </c>
      <c r="Y11" s="217">
        <v>1</v>
      </c>
      <c r="Z11" s="217">
        <v>1</v>
      </c>
      <c r="AA11" s="217">
        <v>1</v>
      </c>
      <c r="AX11" s="217">
        <v>1</v>
      </c>
      <c r="AY11" s="217">
        <f>IF(AX11=1,G11,0)</f>
        <v>0</v>
      </c>
      <c r="AZ11" s="217">
        <f>IF(AX11=2,G11,0)</f>
        <v>0</v>
      </c>
      <c r="BA11" s="217">
        <f>IF(AX11=3,G11,0)</f>
        <v>0</v>
      </c>
      <c r="BB11" s="217">
        <f>IF(AX11=4,G11,0)</f>
        <v>0</v>
      </c>
      <c r="BC11" s="217">
        <f>IF(AX11=5,G11,0)</f>
        <v>0</v>
      </c>
      <c r="BY11" s="242">
        <v>1</v>
      </c>
      <c r="BZ11" s="242">
        <v>1</v>
      </c>
    </row>
    <row r="12" spans="1:78" x14ac:dyDescent="0.25">
      <c r="A12" s="243">
        <v>4</v>
      </c>
      <c r="B12" s="244" t="s">
        <v>451</v>
      </c>
      <c r="C12" s="245" t="s">
        <v>452</v>
      </c>
      <c r="D12" s="246" t="s">
        <v>145</v>
      </c>
      <c r="E12" s="247">
        <v>169</v>
      </c>
      <c r="F12" s="247"/>
      <c r="G12" s="248">
        <f>E12*F12</f>
        <v>0</v>
      </c>
      <c r="H12" s="249">
        <v>9.8999999999999999E-4</v>
      </c>
      <c r="I12" s="250">
        <f>E12*H12</f>
        <v>0.16730999999999999</v>
      </c>
      <c r="J12" s="249">
        <v>0</v>
      </c>
      <c r="K12" s="250">
        <f>E12*J12</f>
        <v>0</v>
      </c>
      <c r="M12" s="242">
        <v>2</v>
      </c>
      <c r="Y12" s="217">
        <v>1</v>
      </c>
      <c r="Z12" s="217">
        <v>1</v>
      </c>
      <c r="AA12" s="217">
        <v>1</v>
      </c>
      <c r="AX12" s="217">
        <v>1</v>
      </c>
      <c r="AY12" s="217">
        <f>IF(AX12=1,G12,0)</f>
        <v>0</v>
      </c>
      <c r="AZ12" s="217">
        <f>IF(AX12=2,G12,0)</f>
        <v>0</v>
      </c>
      <c r="BA12" s="217">
        <f>IF(AX12=3,G12,0)</f>
        <v>0</v>
      </c>
      <c r="BB12" s="217">
        <f>IF(AX12=4,G12,0)</f>
        <v>0</v>
      </c>
      <c r="BC12" s="217">
        <f>IF(AX12=5,G12,0)</f>
        <v>0</v>
      </c>
      <c r="BY12" s="242">
        <v>1</v>
      </c>
      <c r="BZ12" s="242">
        <v>1</v>
      </c>
    </row>
    <row r="13" spans="1:78" x14ac:dyDescent="0.25">
      <c r="A13" s="251"/>
      <c r="B13" s="253"/>
      <c r="C13" s="316" t="s">
        <v>453</v>
      </c>
      <c r="D13" s="310"/>
      <c r="E13" s="254">
        <v>169</v>
      </c>
      <c r="F13" s="255"/>
      <c r="G13" s="256"/>
      <c r="H13" s="257"/>
      <c r="I13" s="252"/>
      <c r="J13" s="258"/>
      <c r="K13" s="252"/>
      <c r="M13" s="242"/>
    </row>
    <row r="14" spans="1:78" x14ac:dyDescent="0.25">
      <c r="A14" s="243">
        <v>5</v>
      </c>
      <c r="B14" s="244" t="s">
        <v>454</v>
      </c>
      <c r="C14" s="245" t="s">
        <v>455</v>
      </c>
      <c r="D14" s="246" t="s">
        <v>145</v>
      </c>
      <c r="E14" s="247">
        <v>169</v>
      </c>
      <c r="F14" s="247"/>
      <c r="G14" s="248">
        <f>E14*F14</f>
        <v>0</v>
      </c>
      <c r="H14" s="249">
        <v>0</v>
      </c>
      <c r="I14" s="250">
        <f>E14*H14</f>
        <v>0</v>
      </c>
      <c r="J14" s="249">
        <v>0</v>
      </c>
      <c r="K14" s="250">
        <f>E14*J14</f>
        <v>0</v>
      </c>
      <c r="M14" s="242">
        <v>2</v>
      </c>
      <c r="Y14" s="217">
        <v>1</v>
      </c>
      <c r="Z14" s="217">
        <v>1</v>
      </c>
      <c r="AA14" s="217">
        <v>1</v>
      </c>
      <c r="AX14" s="217">
        <v>1</v>
      </c>
      <c r="AY14" s="217">
        <f>IF(AX14=1,G14,0)</f>
        <v>0</v>
      </c>
      <c r="AZ14" s="217">
        <f>IF(AX14=2,G14,0)</f>
        <v>0</v>
      </c>
      <c r="BA14" s="217">
        <f>IF(AX14=3,G14,0)</f>
        <v>0</v>
      </c>
      <c r="BB14" s="217">
        <f>IF(AX14=4,G14,0)</f>
        <v>0</v>
      </c>
      <c r="BC14" s="217">
        <f>IF(AX14=5,G14,0)</f>
        <v>0</v>
      </c>
      <c r="BY14" s="242">
        <v>1</v>
      </c>
      <c r="BZ14" s="242">
        <v>1</v>
      </c>
    </row>
    <row r="15" spans="1:78" x14ac:dyDescent="0.25">
      <c r="A15" s="243">
        <v>6</v>
      </c>
      <c r="B15" s="244" t="s">
        <v>327</v>
      </c>
      <c r="C15" s="245" t="s">
        <v>328</v>
      </c>
      <c r="D15" s="246" t="s">
        <v>110</v>
      </c>
      <c r="E15" s="247">
        <v>76.05</v>
      </c>
      <c r="F15" s="247"/>
      <c r="G15" s="248">
        <f>E15*F15</f>
        <v>0</v>
      </c>
      <c r="H15" s="249">
        <v>0</v>
      </c>
      <c r="I15" s="250">
        <f>E15*H15</f>
        <v>0</v>
      </c>
      <c r="J15" s="249">
        <v>0</v>
      </c>
      <c r="K15" s="250">
        <f>E15*J15</f>
        <v>0</v>
      </c>
      <c r="M15" s="242">
        <v>2</v>
      </c>
      <c r="Y15" s="217">
        <v>1</v>
      </c>
      <c r="Z15" s="217">
        <v>0</v>
      </c>
      <c r="AA15" s="217">
        <v>0</v>
      </c>
      <c r="AX15" s="217">
        <v>1</v>
      </c>
      <c r="AY15" s="217">
        <f>IF(AX15=1,G15,0)</f>
        <v>0</v>
      </c>
      <c r="AZ15" s="217">
        <f>IF(AX15=2,G15,0)</f>
        <v>0</v>
      </c>
      <c r="BA15" s="217">
        <f>IF(AX15=3,G15,0)</f>
        <v>0</v>
      </c>
      <c r="BB15" s="217">
        <f>IF(AX15=4,G15,0)</f>
        <v>0</v>
      </c>
      <c r="BC15" s="217">
        <f>IF(AX15=5,G15,0)</f>
        <v>0</v>
      </c>
      <c r="BY15" s="242">
        <v>1</v>
      </c>
      <c r="BZ15" s="242">
        <v>0</v>
      </c>
    </row>
    <row r="16" spans="1:78" x14ac:dyDescent="0.25">
      <c r="A16" s="243">
        <v>7</v>
      </c>
      <c r="B16" s="244" t="s">
        <v>127</v>
      </c>
      <c r="C16" s="245" t="s">
        <v>128</v>
      </c>
      <c r="D16" s="246" t="s">
        <v>110</v>
      </c>
      <c r="E16" s="247">
        <v>129.285</v>
      </c>
      <c r="F16" s="247"/>
      <c r="G16" s="248">
        <f>E16*F16</f>
        <v>0</v>
      </c>
      <c r="H16" s="249">
        <v>0</v>
      </c>
      <c r="I16" s="250">
        <f>E16*H16</f>
        <v>0</v>
      </c>
      <c r="J16" s="249">
        <v>0</v>
      </c>
      <c r="K16" s="250">
        <f>E16*J16</f>
        <v>0</v>
      </c>
      <c r="M16" s="242">
        <v>2</v>
      </c>
      <c r="Y16" s="217">
        <v>1</v>
      </c>
      <c r="Z16" s="217">
        <v>1</v>
      </c>
      <c r="AA16" s="217">
        <v>1</v>
      </c>
      <c r="AX16" s="217">
        <v>1</v>
      </c>
      <c r="AY16" s="217">
        <f>IF(AX16=1,G16,0)</f>
        <v>0</v>
      </c>
      <c r="AZ16" s="217">
        <f>IF(AX16=2,G16,0)</f>
        <v>0</v>
      </c>
      <c r="BA16" s="217">
        <f>IF(AX16=3,G16,0)</f>
        <v>0</v>
      </c>
      <c r="BB16" s="217">
        <f>IF(AX16=4,G16,0)</f>
        <v>0</v>
      </c>
      <c r="BC16" s="217">
        <f>IF(AX16=5,G16,0)</f>
        <v>0</v>
      </c>
      <c r="BY16" s="242">
        <v>1</v>
      </c>
      <c r="BZ16" s="242">
        <v>1</v>
      </c>
    </row>
    <row r="17" spans="1:78" x14ac:dyDescent="0.25">
      <c r="A17" s="251"/>
      <c r="B17" s="253"/>
      <c r="C17" s="316" t="s">
        <v>456</v>
      </c>
      <c r="D17" s="310"/>
      <c r="E17" s="254">
        <v>76.05</v>
      </c>
      <c r="F17" s="255"/>
      <c r="G17" s="256"/>
      <c r="H17" s="257"/>
      <c r="I17" s="252"/>
      <c r="J17" s="258"/>
      <c r="K17" s="252"/>
      <c r="M17" s="242"/>
    </row>
    <row r="18" spans="1:78" x14ac:dyDescent="0.25">
      <c r="A18" s="251"/>
      <c r="B18" s="253"/>
      <c r="C18" s="316" t="s">
        <v>457</v>
      </c>
      <c r="D18" s="310"/>
      <c r="E18" s="254">
        <v>53.234999999999999</v>
      </c>
      <c r="F18" s="255"/>
      <c r="G18" s="256"/>
      <c r="H18" s="257"/>
      <c r="I18" s="252"/>
      <c r="J18" s="258"/>
      <c r="K18" s="252"/>
      <c r="M18" s="242"/>
    </row>
    <row r="19" spans="1:78" x14ac:dyDescent="0.25">
      <c r="A19" s="243">
        <v>8</v>
      </c>
      <c r="B19" s="244" t="s">
        <v>283</v>
      </c>
      <c r="C19" s="245" t="s">
        <v>284</v>
      </c>
      <c r="D19" s="246" t="s">
        <v>110</v>
      </c>
      <c r="E19" s="247">
        <v>53.234999999999999</v>
      </c>
      <c r="F19" s="247"/>
      <c r="G19" s="248">
        <f>E19*F19</f>
        <v>0</v>
      </c>
      <c r="H19" s="249">
        <v>0</v>
      </c>
      <c r="I19" s="250">
        <f>E19*H19</f>
        <v>0</v>
      </c>
      <c r="J19" s="249">
        <v>0</v>
      </c>
      <c r="K19" s="250">
        <f>E19*J19</f>
        <v>0</v>
      </c>
      <c r="M19" s="242">
        <v>2</v>
      </c>
      <c r="Y19" s="217">
        <v>1</v>
      </c>
      <c r="Z19" s="217">
        <v>1</v>
      </c>
      <c r="AA19" s="217">
        <v>1</v>
      </c>
      <c r="AX19" s="217">
        <v>1</v>
      </c>
      <c r="AY19" s="217">
        <f>IF(AX19=1,G19,0)</f>
        <v>0</v>
      </c>
      <c r="AZ19" s="217">
        <f>IF(AX19=2,G19,0)</f>
        <v>0</v>
      </c>
      <c r="BA19" s="217">
        <f>IF(AX19=3,G19,0)</f>
        <v>0</v>
      </c>
      <c r="BB19" s="217">
        <f>IF(AX19=4,G19,0)</f>
        <v>0</v>
      </c>
      <c r="BC19" s="217">
        <f>IF(AX19=5,G19,0)</f>
        <v>0</v>
      </c>
      <c r="BY19" s="242">
        <v>1</v>
      </c>
      <c r="BZ19" s="242">
        <v>1</v>
      </c>
    </row>
    <row r="20" spans="1:78" x14ac:dyDescent="0.25">
      <c r="A20" s="251"/>
      <c r="B20" s="253"/>
      <c r="C20" s="316" t="s">
        <v>458</v>
      </c>
      <c r="D20" s="310"/>
      <c r="E20" s="254">
        <v>53.234999999999999</v>
      </c>
      <c r="F20" s="255"/>
      <c r="G20" s="256"/>
      <c r="H20" s="257"/>
      <c r="I20" s="252"/>
      <c r="J20" s="258"/>
      <c r="K20" s="252"/>
      <c r="M20" s="242"/>
    </row>
    <row r="21" spans="1:78" x14ac:dyDescent="0.25">
      <c r="A21" s="243">
        <v>9</v>
      </c>
      <c r="B21" s="244" t="s">
        <v>133</v>
      </c>
      <c r="C21" s="245" t="s">
        <v>134</v>
      </c>
      <c r="D21" s="246" t="s">
        <v>110</v>
      </c>
      <c r="E21" s="247">
        <v>76.05</v>
      </c>
      <c r="F21" s="247"/>
      <c r="G21" s="248">
        <f>E21*F21</f>
        <v>0</v>
      </c>
      <c r="H21" s="249">
        <v>0</v>
      </c>
      <c r="I21" s="250">
        <f>E21*H21</f>
        <v>0</v>
      </c>
      <c r="J21" s="249">
        <v>0</v>
      </c>
      <c r="K21" s="250">
        <f>E21*J21</f>
        <v>0</v>
      </c>
      <c r="M21" s="242">
        <v>2</v>
      </c>
      <c r="Y21" s="217">
        <v>1</v>
      </c>
      <c r="Z21" s="217">
        <v>1</v>
      </c>
      <c r="AA21" s="217">
        <v>1</v>
      </c>
      <c r="AX21" s="217">
        <v>1</v>
      </c>
      <c r="AY21" s="217">
        <f>IF(AX21=1,G21,0)</f>
        <v>0</v>
      </c>
      <c r="AZ21" s="217">
        <f>IF(AX21=2,G21,0)</f>
        <v>0</v>
      </c>
      <c r="BA21" s="217">
        <f>IF(AX21=3,G21,0)</f>
        <v>0</v>
      </c>
      <c r="BB21" s="217">
        <f>IF(AX21=4,G21,0)</f>
        <v>0</v>
      </c>
      <c r="BC21" s="217">
        <f>IF(AX21=5,G21,0)</f>
        <v>0</v>
      </c>
      <c r="BY21" s="242">
        <v>1</v>
      </c>
      <c r="BZ21" s="242">
        <v>1</v>
      </c>
    </row>
    <row r="22" spans="1:78" x14ac:dyDescent="0.25">
      <c r="A22" s="243">
        <v>10</v>
      </c>
      <c r="B22" s="244" t="s">
        <v>459</v>
      </c>
      <c r="C22" s="245" t="s">
        <v>460</v>
      </c>
      <c r="D22" s="246" t="s">
        <v>110</v>
      </c>
      <c r="E22" s="247">
        <v>53.234999999999999</v>
      </c>
      <c r="F22" s="247"/>
      <c r="G22" s="248">
        <f>E22*F22</f>
        <v>0</v>
      </c>
      <c r="H22" s="249">
        <v>0</v>
      </c>
      <c r="I22" s="250">
        <f>E22*H22</f>
        <v>0</v>
      </c>
      <c r="J22" s="249">
        <v>0</v>
      </c>
      <c r="K22" s="250">
        <f>E22*J22</f>
        <v>0</v>
      </c>
      <c r="M22" s="242">
        <v>2</v>
      </c>
      <c r="Y22" s="217">
        <v>1</v>
      </c>
      <c r="Z22" s="217">
        <v>1</v>
      </c>
      <c r="AA22" s="217">
        <v>1</v>
      </c>
      <c r="AX22" s="217">
        <v>1</v>
      </c>
      <c r="AY22" s="217">
        <f>IF(AX22=1,G22,0)</f>
        <v>0</v>
      </c>
      <c r="AZ22" s="217">
        <f>IF(AX22=2,G22,0)</f>
        <v>0</v>
      </c>
      <c r="BA22" s="217">
        <f>IF(AX22=3,G22,0)</f>
        <v>0</v>
      </c>
      <c r="BB22" s="217">
        <f>IF(AX22=4,G22,0)</f>
        <v>0</v>
      </c>
      <c r="BC22" s="217">
        <f>IF(AX22=5,G22,0)</f>
        <v>0</v>
      </c>
      <c r="BY22" s="242">
        <v>1</v>
      </c>
      <c r="BZ22" s="242">
        <v>1</v>
      </c>
    </row>
    <row r="23" spans="1:78" x14ac:dyDescent="0.25">
      <c r="A23" s="251"/>
      <c r="B23" s="253"/>
      <c r="C23" s="316" t="s">
        <v>461</v>
      </c>
      <c r="D23" s="310"/>
      <c r="E23" s="254">
        <v>76.05</v>
      </c>
      <c r="F23" s="255"/>
      <c r="G23" s="256"/>
      <c r="H23" s="257"/>
      <c r="I23" s="252"/>
      <c r="J23" s="258"/>
      <c r="K23" s="252"/>
      <c r="M23" s="242"/>
    </row>
    <row r="24" spans="1:78" x14ac:dyDescent="0.25">
      <c r="A24" s="251"/>
      <c r="B24" s="253"/>
      <c r="C24" s="316" t="s">
        <v>462</v>
      </c>
      <c r="D24" s="310"/>
      <c r="E24" s="254">
        <v>-22.815000000000001</v>
      </c>
      <c r="F24" s="255"/>
      <c r="G24" s="256"/>
      <c r="H24" s="257"/>
      <c r="I24" s="252"/>
      <c r="J24" s="258"/>
      <c r="K24" s="252"/>
      <c r="M24" s="242"/>
    </row>
    <row r="25" spans="1:78" ht="20.399999999999999" x14ac:dyDescent="0.25">
      <c r="A25" s="243">
        <v>11</v>
      </c>
      <c r="B25" s="244" t="s">
        <v>285</v>
      </c>
      <c r="C25" s="245" t="s">
        <v>286</v>
      </c>
      <c r="D25" s="246" t="s">
        <v>110</v>
      </c>
      <c r="E25" s="247">
        <v>19.012499999999999</v>
      </c>
      <c r="F25" s="247"/>
      <c r="G25" s="248">
        <f>E25*F25</f>
        <v>0</v>
      </c>
      <c r="H25" s="249">
        <v>1.7</v>
      </c>
      <c r="I25" s="250">
        <f>E25*H25</f>
        <v>32.321249999999999</v>
      </c>
      <c r="J25" s="249">
        <v>0</v>
      </c>
      <c r="K25" s="250">
        <f>E25*J25</f>
        <v>0</v>
      </c>
      <c r="M25" s="242">
        <v>2</v>
      </c>
      <c r="Y25" s="217">
        <v>1</v>
      </c>
      <c r="Z25" s="217">
        <v>1</v>
      </c>
      <c r="AA25" s="217">
        <v>1</v>
      </c>
      <c r="AX25" s="217">
        <v>1</v>
      </c>
      <c r="AY25" s="217">
        <f>IF(AX25=1,G25,0)</f>
        <v>0</v>
      </c>
      <c r="AZ25" s="217">
        <f>IF(AX25=2,G25,0)</f>
        <v>0</v>
      </c>
      <c r="BA25" s="217">
        <f>IF(AX25=3,G25,0)</f>
        <v>0</v>
      </c>
      <c r="BB25" s="217">
        <f>IF(AX25=4,G25,0)</f>
        <v>0</v>
      </c>
      <c r="BC25" s="217">
        <f>IF(AX25=5,G25,0)</f>
        <v>0</v>
      </c>
      <c r="BY25" s="242">
        <v>1</v>
      </c>
      <c r="BZ25" s="242">
        <v>1</v>
      </c>
    </row>
    <row r="26" spans="1:78" x14ac:dyDescent="0.25">
      <c r="A26" s="251"/>
      <c r="B26" s="253"/>
      <c r="C26" s="316" t="s">
        <v>463</v>
      </c>
      <c r="D26" s="310"/>
      <c r="E26" s="254">
        <v>19.012499999999999</v>
      </c>
      <c r="F26" s="255"/>
      <c r="G26" s="256"/>
      <c r="H26" s="257"/>
      <c r="I26" s="252"/>
      <c r="J26" s="258"/>
      <c r="K26" s="252"/>
      <c r="M26" s="242"/>
    </row>
    <row r="27" spans="1:78" x14ac:dyDescent="0.25">
      <c r="A27" s="259"/>
      <c r="B27" s="260" t="s">
        <v>99</v>
      </c>
      <c r="C27" s="261" t="s">
        <v>107</v>
      </c>
      <c r="D27" s="262"/>
      <c r="E27" s="263"/>
      <c r="F27" s="264"/>
      <c r="G27" s="265">
        <f>SUM(G7:G26)</f>
        <v>0</v>
      </c>
      <c r="H27" s="266"/>
      <c r="I27" s="267">
        <f>SUM(I7:I26)</f>
        <v>32.48856</v>
      </c>
      <c r="J27" s="266"/>
      <c r="K27" s="267">
        <f>SUM(K7:K26)</f>
        <v>-6.4148000000000005</v>
      </c>
      <c r="M27" s="242">
        <v>4</v>
      </c>
      <c r="AY27" s="268">
        <f>SUM(AY7:AY26)</f>
        <v>0</v>
      </c>
      <c r="AZ27" s="268">
        <f>SUM(AZ7:AZ26)</f>
        <v>0</v>
      </c>
      <c r="BA27" s="268">
        <f>SUM(BA7:BA26)</f>
        <v>0</v>
      </c>
      <c r="BB27" s="268">
        <f>SUM(BB7:BB26)</f>
        <v>0</v>
      </c>
      <c r="BC27" s="268">
        <f>SUM(BC7:BC26)</f>
        <v>0</v>
      </c>
    </row>
    <row r="28" spans="1:78" x14ac:dyDescent="0.25">
      <c r="A28" s="232" t="s">
        <v>96</v>
      </c>
      <c r="B28" s="233" t="s">
        <v>198</v>
      </c>
      <c r="C28" s="234" t="s">
        <v>199</v>
      </c>
      <c r="D28" s="235"/>
      <c r="E28" s="236"/>
      <c r="F28" s="236"/>
      <c r="G28" s="237"/>
      <c r="H28" s="238"/>
      <c r="I28" s="239"/>
      <c r="J28" s="240"/>
      <c r="K28" s="241"/>
      <c r="M28" s="242">
        <v>1</v>
      </c>
    </row>
    <row r="29" spans="1:78" x14ac:dyDescent="0.25">
      <c r="A29" s="243">
        <v>12</v>
      </c>
      <c r="B29" s="244" t="s">
        <v>464</v>
      </c>
      <c r="C29" s="245" t="s">
        <v>465</v>
      </c>
      <c r="D29" s="246" t="s">
        <v>110</v>
      </c>
      <c r="E29" s="247">
        <v>3.8025000000000002</v>
      </c>
      <c r="F29" s="247"/>
      <c r="G29" s="248">
        <f>E29*F29</f>
        <v>0</v>
      </c>
      <c r="H29" s="249">
        <v>1.1322000000000001</v>
      </c>
      <c r="I29" s="250">
        <f>E29*H29</f>
        <v>4.305190500000001</v>
      </c>
      <c r="J29" s="249">
        <v>0</v>
      </c>
      <c r="K29" s="250">
        <f>E29*J29</f>
        <v>0</v>
      </c>
      <c r="M29" s="242">
        <v>2</v>
      </c>
      <c r="Y29" s="217">
        <v>1</v>
      </c>
      <c r="Z29" s="217">
        <v>1</v>
      </c>
      <c r="AA29" s="217">
        <v>1</v>
      </c>
      <c r="AX29" s="217">
        <v>1</v>
      </c>
      <c r="AY29" s="217">
        <f>IF(AX29=1,G29,0)</f>
        <v>0</v>
      </c>
      <c r="AZ29" s="217">
        <f>IF(AX29=2,G29,0)</f>
        <v>0</v>
      </c>
      <c r="BA29" s="217">
        <f>IF(AX29=3,G29,0)</f>
        <v>0</v>
      </c>
      <c r="BB29" s="217">
        <f>IF(AX29=4,G29,0)</f>
        <v>0</v>
      </c>
      <c r="BC29" s="217">
        <f>IF(AX29=5,G29,0)</f>
        <v>0</v>
      </c>
      <c r="BY29" s="242">
        <v>1</v>
      </c>
      <c r="BZ29" s="242">
        <v>1</v>
      </c>
    </row>
    <row r="30" spans="1:78" x14ac:dyDescent="0.25">
      <c r="A30" s="251"/>
      <c r="B30" s="253"/>
      <c r="C30" s="316" t="s">
        <v>466</v>
      </c>
      <c r="D30" s="310"/>
      <c r="E30" s="254">
        <v>3.8025000000000002</v>
      </c>
      <c r="F30" s="255"/>
      <c r="G30" s="256"/>
      <c r="H30" s="257"/>
      <c r="I30" s="252"/>
      <c r="J30" s="258"/>
      <c r="K30" s="252"/>
      <c r="M30" s="242"/>
    </row>
    <row r="31" spans="1:78" x14ac:dyDescent="0.25">
      <c r="A31" s="259"/>
      <c r="B31" s="260" t="s">
        <v>99</v>
      </c>
      <c r="C31" s="261" t="s">
        <v>200</v>
      </c>
      <c r="D31" s="262"/>
      <c r="E31" s="263"/>
      <c r="F31" s="264"/>
      <c r="G31" s="265">
        <f>SUM(G28:G30)</f>
        <v>0</v>
      </c>
      <c r="H31" s="266"/>
      <c r="I31" s="267">
        <f>SUM(I28:I30)</f>
        <v>4.305190500000001</v>
      </c>
      <c r="J31" s="266"/>
      <c r="K31" s="267">
        <f>SUM(K28:K30)</f>
        <v>0</v>
      </c>
      <c r="M31" s="242">
        <v>4</v>
      </c>
      <c r="AY31" s="268">
        <f>SUM(AY28:AY30)</f>
        <v>0</v>
      </c>
      <c r="AZ31" s="268">
        <f>SUM(AZ28:AZ30)</f>
        <v>0</v>
      </c>
      <c r="BA31" s="268">
        <f>SUM(BA28:BA30)</f>
        <v>0</v>
      </c>
      <c r="BB31" s="268">
        <f>SUM(BB28:BB30)</f>
        <v>0</v>
      </c>
      <c r="BC31" s="268">
        <f>SUM(BC28:BC30)</f>
        <v>0</v>
      </c>
    </row>
    <row r="32" spans="1:78" x14ac:dyDescent="0.25">
      <c r="A32" s="232" t="s">
        <v>96</v>
      </c>
      <c r="B32" s="233" t="s">
        <v>214</v>
      </c>
      <c r="C32" s="234" t="s">
        <v>215</v>
      </c>
      <c r="D32" s="235"/>
      <c r="E32" s="236"/>
      <c r="F32" s="236"/>
      <c r="G32" s="237"/>
      <c r="H32" s="238"/>
      <c r="I32" s="239"/>
      <c r="J32" s="240"/>
      <c r="K32" s="241"/>
      <c r="M32" s="242">
        <v>1</v>
      </c>
    </row>
    <row r="33" spans="1:78" x14ac:dyDescent="0.25">
      <c r="A33" s="243">
        <v>13</v>
      </c>
      <c r="B33" s="244" t="s">
        <v>424</v>
      </c>
      <c r="C33" s="245" t="s">
        <v>425</v>
      </c>
      <c r="D33" s="246" t="s">
        <v>145</v>
      </c>
      <c r="E33" s="247">
        <v>10.3</v>
      </c>
      <c r="F33" s="247"/>
      <c r="G33" s="248">
        <f>E33*F33</f>
        <v>0</v>
      </c>
      <c r="H33" s="249">
        <v>0.37080000000000002</v>
      </c>
      <c r="I33" s="250">
        <f>E33*H33</f>
        <v>3.8192400000000006</v>
      </c>
      <c r="J33" s="249">
        <v>0</v>
      </c>
      <c r="K33" s="250">
        <f>E33*J33</f>
        <v>0</v>
      </c>
      <c r="M33" s="242">
        <v>2</v>
      </c>
      <c r="Y33" s="217">
        <v>1</v>
      </c>
      <c r="Z33" s="217">
        <v>1</v>
      </c>
      <c r="AA33" s="217">
        <v>1</v>
      </c>
      <c r="AX33" s="217">
        <v>1</v>
      </c>
      <c r="AY33" s="217">
        <f>IF(AX33=1,G33,0)</f>
        <v>0</v>
      </c>
      <c r="AZ33" s="217">
        <f>IF(AX33=2,G33,0)</f>
        <v>0</v>
      </c>
      <c r="BA33" s="217">
        <f>IF(AX33=3,G33,0)</f>
        <v>0</v>
      </c>
      <c r="BB33" s="217">
        <f>IF(AX33=4,G33,0)</f>
        <v>0</v>
      </c>
      <c r="BC33" s="217">
        <f>IF(AX33=5,G33,0)</f>
        <v>0</v>
      </c>
      <c r="BY33" s="242">
        <v>1</v>
      </c>
      <c r="BZ33" s="242">
        <v>1</v>
      </c>
    </row>
    <row r="34" spans="1:78" x14ac:dyDescent="0.25">
      <c r="A34" s="243">
        <v>14</v>
      </c>
      <c r="B34" s="244" t="s">
        <v>426</v>
      </c>
      <c r="C34" s="245" t="s">
        <v>427</v>
      </c>
      <c r="D34" s="246" t="s">
        <v>145</v>
      </c>
      <c r="E34" s="247">
        <v>20.6</v>
      </c>
      <c r="F34" s="247"/>
      <c r="G34" s="248">
        <f>E34*F34</f>
        <v>0</v>
      </c>
      <c r="H34" s="249">
        <v>0.13188</v>
      </c>
      <c r="I34" s="250">
        <f>E34*H34</f>
        <v>2.7167280000000003</v>
      </c>
      <c r="J34" s="249">
        <v>0</v>
      </c>
      <c r="K34" s="250">
        <f>E34*J34</f>
        <v>0</v>
      </c>
      <c r="M34" s="242">
        <v>2</v>
      </c>
      <c r="Y34" s="217">
        <v>1</v>
      </c>
      <c r="Z34" s="217">
        <v>1</v>
      </c>
      <c r="AA34" s="217">
        <v>1</v>
      </c>
      <c r="AX34" s="217">
        <v>1</v>
      </c>
      <c r="AY34" s="217">
        <f>IF(AX34=1,G34,0)</f>
        <v>0</v>
      </c>
      <c r="AZ34" s="217">
        <f>IF(AX34=2,G34,0)</f>
        <v>0</v>
      </c>
      <c r="BA34" s="217">
        <f>IF(AX34=3,G34,0)</f>
        <v>0</v>
      </c>
      <c r="BB34" s="217">
        <f>IF(AX34=4,G34,0)</f>
        <v>0</v>
      </c>
      <c r="BC34" s="217">
        <f>IF(AX34=5,G34,0)</f>
        <v>0</v>
      </c>
      <c r="BY34" s="242">
        <v>1</v>
      </c>
      <c r="BZ34" s="242">
        <v>1</v>
      </c>
    </row>
    <row r="35" spans="1:78" x14ac:dyDescent="0.25">
      <c r="A35" s="243">
        <v>15</v>
      </c>
      <c r="B35" s="244" t="s">
        <v>430</v>
      </c>
      <c r="C35" s="245" t="s">
        <v>431</v>
      </c>
      <c r="D35" s="246" t="s">
        <v>145</v>
      </c>
      <c r="E35" s="247">
        <v>20.6</v>
      </c>
      <c r="F35" s="247"/>
      <c r="G35" s="248">
        <f>E35*F35</f>
        <v>0</v>
      </c>
      <c r="H35" s="249">
        <v>9.2799999999999994E-2</v>
      </c>
      <c r="I35" s="250">
        <f>E35*H35</f>
        <v>1.91168</v>
      </c>
      <c r="J35" s="249">
        <v>0</v>
      </c>
      <c r="K35" s="250">
        <f>E35*J35</f>
        <v>0</v>
      </c>
      <c r="M35" s="242">
        <v>2</v>
      </c>
      <c r="Y35" s="217">
        <v>1</v>
      </c>
      <c r="Z35" s="217">
        <v>1</v>
      </c>
      <c r="AA35" s="217">
        <v>1</v>
      </c>
      <c r="AX35" s="217">
        <v>1</v>
      </c>
      <c r="AY35" s="217">
        <f>IF(AX35=1,G35,0)</f>
        <v>0</v>
      </c>
      <c r="AZ35" s="217">
        <f>IF(AX35=2,G35,0)</f>
        <v>0</v>
      </c>
      <c r="BA35" s="217">
        <f>IF(AX35=3,G35,0)</f>
        <v>0</v>
      </c>
      <c r="BB35" s="217">
        <f>IF(AX35=4,G35,0)</f>
        <v>0</v>
      </c>
      <c r="BC35" s="217">
        <f>IF(AX35=5,G35,0)</f>
        <v>0</v>
      </c>
      <c r="BY35" s="242">
        <v>1</v>
      </c>
      <c r="BZ35" s="242">
        <v>1</v>
      </c>
    </row>
    <row r="36" spans="1:78" x14ac:dyDescent="0.25">
      <c r="A36" s="243">
        <v>16</v>
      </c>
      <c r="B36" s="244" t="s">
        <v>432</v>
      </c>
      <c r="C36" s="245" t="s">
        <v>433</v>
      </c>
      <c r="D36" s="246" t="s">
        <v>145</v>
      </c>
      <c r="E36" s="247">
        <v>20.6</v>
      </c>
      <c r="F36" s="247"/>
      <c r="G36" s="248">
        <f>E36*F36</f>
        <v>0</v>
      </c>
      <c r="H36" s="249">
        <v>0.15318999999999999</v>
      </c>
      <c r="I36" s="250">
        <f>E36*H36</f>
        <v>3.1557140000000001</v>
      </c>
      <c r="J36" s="249">
        <v>0</v>
      </c>
      <c r="K36" s="250">
        <f>E36*J36</f>
        <v>0</v>
      </c>
      <c r="M36" s="242">
        <v>2</v>
      </c>
      <c r="Y36" s="217">
        <v>1</v>
      </c>
      <c r="Z36" s="217">
        <v>1</v>
      </c>
      <c r="AA36" s="217">
        <v>1</v>
      </c>
      <c r="AX36" s="217">
        <v>1</v>
      </c>
      <c r="AY36" s="217">
        <f>IF(AX36=1,G36,0)</f>
        <v>0</v>
      </c>
      <c r="AZ36" s="217">
        <f>IF(AX36=2,G36,0)</f>
        <v>0</v>
      </c>
      <c r="BA36" s="217">
        <f>IF(AX36=3,G36,0)</f>
        <v>0</v>
      </c>
      <c r="BB36" s="217">
        <f>IF(AX36=4,G36,0)</f>
        <v>0</v>
      </c>
      <c r="BC36" s="217">
        <f>IF(AX36=5,G36,0)</f>
        <v>0</v>
      </c>
      <c r="BY36" s="242">
        <v>1</v>
      </c>
      <c r="BZ36" s="242">
        <v>1</v>
      </c>
    </row>
    <row r="37" spans="1:78" x14ac:dyDescent="0.25">
      <c r="A37" s="251"/>
      <c r="B37" s="253"/>
      <c r="C37" s="316" t="s">
        <v>467</v>
      </c>
      <c r="D37" s="310"/>
      <c r="E37" s="254">
        <v>20.6</v>
      </c>
      <c r="F37" s="255"/>
      <c r="G37" s="256"/>
      <c r="H37" s="257"/>
      <c r="I37" s="252"/>
      <c r="J37" s="258"/>
      <c r="K37" s="252"/>
      <c r="M37" s="242"/>
    </row>
    <row r="38" spans="1:78" x14ac:dyDescent="0.25">
      <c r="A38" s="259"/>
      <c r="B38" s="260" t="s">
        <v>99</v>
      </c>
      <c r="C38" s="261" t="s">
        <v>216</v>
      </c>
      <c r="D38" s="262"/>
      <c r="E38" s="263"/>
      <c r="F38" s="264"/>
      <c r="G38" s="265">
        <f>SUM(G32:G37)</f>
        <v>0</v>
      </c>
      <c r="H38" s="266"/>
      <c r="I38" s="267">
        <f>SUM(I32:I37)</f>
        <v>11.603362000000001</v>
      </c>
      <c r="J38" s="266"/>
      <c r="K38" s="267">
        <f>SUM(K32:K37)</f>
        <v>0</v>
      </c>
      <c r="M38" s="242">
        <v>4</v>
      </c>
      <c r="AY38" s="268">
        <f>SUM(AY32:AY37)</f>
        <v>0</v>
      </c>
      <c r="AZ38" s="268">
        <f>SUM(AZ32:AZ37)</f>
        <v>0</v>
      </c>
      <c r="BA38" s="268">
        <f>SUM(BA32:BA37)</f>
        <v>0</v>
      </c>
      <c r="BB38" s="268">
        <f>SUM(BB32:BB37)</f>
        <v>0</v>
      </c>
      <c r="BC38" s="268">
        <f>SUM(BC32:BC37)</f>
        <v>0</v>
      </c>
    </row>
    <row r="39" spans="1:78" x14ac:dyDescent="0.25">
      <c r="A39" s="232" t="s">
        <v>96</v>
      </c>
      <c r="B39" s="233" t="s">
        <v>468</v>
      </c>
      <c r="C39" s="234" t="s">
        <v>469</v>
      </c>
      <c r="D39" s="235"/>
      <c r="E39" s="236"/>
      <c r="F39" s="236"/>
      <c r="G39" s="237"/>
      <c r="H39" s="238"/>
      <c r="I39" s="239"/>
      <c r="J39" s="240"/>
      <c r="K39" s="241"/>
      <c r="M39" s="242">
        <v>1</v>
      </c>
    </row>
    <row r="40" spans="1:78" x14ac:dyDescent="0.25">
      <c r="A40" s="243">
        <v>17</v>
      </c>
      <c r="B40" s="244" t="s">
        <v>471</v>
      </c>
      <c r="C40" s="245" t="s">
        <v>472</v>
      </c>
      <c r="D40" s="246" t="s">
        <v>242</v>
      </c>
      <c r="E40" s="247">
        <v>42.25</v>
      </c>
      <c r="F40" s="247"/>
      <c r="G40" s="248">
        <f>E40*F40</f>
        <v>0</v>
      </c>
      <c r="H40" s="249">
        <v>1.0000000000000001E-5</v>
      </c>
      <c r="I40" s="250">
        <f>E40*H40</f>
        <v>4.2250000000000002E-4</v>
      </c>
      <c r="J40" s="249">
        <v>0</v>
      </c>
      <c r="K40" s="250">
        <f>E40*J40</f>
        <v>0</v>
      </c>
      <c r="M40" s="242">
        <v>2</v>
      </c>
      <c r="Y40" s="217">
        <v>1</v>
      </c>
      <c r="Z40" s="217">
        <v>1</v>
      </c>
      <c r="AA40" s="217">
        <v>1</v>
      </c>
      <c r="AX40" s="217">
        <v>1</v>
      </c>
      <c r="AY40" s="217">
        <f>IF(AX40=1,G40,0)</f>
        <v>0</v>
      </c>
      <c r="AZ40" s="217">
        <f>IF(AX40=2,G40,0)</f>
        <v>0</v>
      </c>
      <c r="BA40" s="217">
        <f>IF(AX40=3,G40,0)</f>
        <v>0</v>
      </c>
      <c r="BB40" s="217">
        <f>IF(AX40=4,G40,0)</f>
        <v>0</v>
      </c>
      <c r="BC40" s="217">
        <f>IF(AX40=5,G40,0)</f>
        <v>0</v>
      </c>
      <c r="BY40" s="242">
        <v>1</v>
      </c>
      <c r="BZ40" s="242">
        <v>1</v>
      </c>
    </row>
    <row r="41" spans="1:78" x14ac:dyDescent="0.25">
      <c r="A41" s="251"/>
      <c r="B41" s="253"/>
      <c r="C41" s="316" t="s">
        <v>473</v>
      </c>
      <c r="D41" s="310"/>
      <c r="E41" s="254">
        <v>42.25</v>
      </c>
      <c r="F41" s="255"/>
      <c r="G41" s="256"/>
      <c r="H41" s="257"/>
      <c r="I41" s="252"/>
      <c r="J41" s="258"/>
      <c r="K41" s="252"/>
      <c r="M41" s="242"/>
    </row>
    <row r="42" spans="1:78" x14ac:dyDescent="0.25">
      <c r="A42" s="243">
        <v>18</v>
      </c>
      <c r="B42" s="244" t="s">
        <v>474</v>
      </c>
      <c r="C42" s="245" t="s">
        <v>475</v>
      </c>
      <c r="D42" s="246" t="s">
        <v>476</v>
      </c>
      <c r="E42" s="247">
        <v>1</v>
      </c>
      <c r="F42" s="247"/>
      <c r="G42" s="248">
        <f>E42*F42</f>
        <v>0</v>
      </c>
      <c r="H42" s="249">
        <v>1.2999999999999999E-4</v>
      </c>
      <c r="I42" s="250">
        <f>E42*H42</f>
        <v>1.2999999999999999E-4</v>
      </c>
      <c r="J42" s="249">
        <v>0</v>
      </c>
      <c r="K42" s="250">
        <f>E42*J42</f>
        <v>0</v>
      </c>
      <c r="M42" s="242">
        <v>2</v>
      </c>
      <c r="Y42" s="217">
        <v>1</v>
      </c>
      <c r="Z42" s="217">
        <v>1</v>
      </c>
      <c r="AA42" s="217">
        <v>1</v>
      </c>
      <c r="AX42" s="217">
        <v>1</v>
      </c>
      <c r="AY42" s="217">
        <f>IF(AX42=1,G42,0)</f>
        <v>0</v>
      </c>
      <c r="AZ42" s="217">
        <f>IF(AX42=2,G42,0)</f>
        <v>0</v>
      </c>
      <c r="BA42" s="217">
        <f>IF(AX42=3,G42,0)</f>
        <v>0</v>
      </c>
      <c r="BB42" s="217">
        <f>IF(AX42=4,G42,0)</f>
        <v>0</v>
      </c>
      <c r="BC42" s="217">
        <f>IF(AX42=5,G42,0)</f>
        <v>0</v>
      </c>
      <c r="BY42" s="242">
        <v>1</v>
      </c>
      <c r="BZ42" s="242">
        <v>1</v>
      </c>
    </row>
    <row r="43" spans="1:78" x14ac:dyDescent="0.25">
      <c r="A43" s="251"/>
      <c r="B43" s="253"/>
      <c r="C43" s="316" t="s">
        <v>477</v>
      </c>
      <c r="D43" s="310"/>
      <c r="E43" s="254">
        <v>1</v>
      </c>
      <c r="F43" s="255"/>
      <c r="G43" s="256"/>
      <c r="H43" s="257"/>
      <c r="I43" s="252"/>
      <c r="J43" s="258"/>
      <c r="K43" s="252"/>
      <c r="M43" s="242"/>
    </row>
    <row r="44" spans="1:78" x14ac:dyDescent="0.25">
      <c r="A44" s="243">
        <v>19</v>
      </c>
      <c r="B44" s="244" t="s">
        <v>478</v>
      </c>
      <c r="C44" s="245" t="s">
        <v>479</v>
      </c>
      <c r="D44" s="246" t="s">
        <v>480</v>
      </c>
      <c r="E44" s="247">
        <v>2</v>
      </c>
      <c r="F44" s="247"/>
      <c r="G44" s="248">
        <f>E44*F44</f>
        <v>0</v>
      </c>
      <c r="H44" s="249">
        <v>1.1E-4</v>
      </c>
      <c r="I44" s="250">
        <f>E44*H44</f>
        <v>2.2000000000000001E-4</v>
      </c>
      <c r="J44" s="249">
        <v>0</v>
      </c>
      <c r="K44" s="250">
        <f>E44*J44</f>
        <v>0</v>
      </c>
      <c r="M44" s="242">
        <v>2</v>
      </c>
      <c r="Y44" s="217">
        <v>1</v>
      </c>
      <c r="Z44" s="217">
        <v>1</v>
      </c>
      <c r="AA44" s="217">
        <v>1</v>
      </c>
      <c r="AX44" s="217">
        <v>1</v>
      </c>
      <c r="AY44" s="217">
        <f>IF(AX44=1,G44,0)</f>
        <v>0</v>
      </c>
      <c r="AZ44" s="217">
        <f>IF(AX44=2,G44,0)</f>
        <v>0</v>
      </c>
      <c r="BA44" s="217">
        <f>IF(AX44=3,G44,0)</f>
        <v>0</v>
      </c>
      <c r="BB44" s="217">
        <f>IF(AX44=4,G44,0)</f>
        <v>0</v>
      </c>
      <c r="BC44" s="217">
        <f>IF(AX44=5,G44,0)</f>
        <v>0</v>
      </c>
      <c r="BY44" s="242">
        <v>1</v>
      </c>
      <c r="BZ44" s="242">
        <v>1</v>
      </c>
    </row>
    <row r="45" spans="1:78" x14ac:dyDescent="0.25">
      <c r="A45" s="251"/>
      <c r="B45" s="253"/>
      <c r="C45" s="316" t="s">
        <v>481</v>
      </c>
      <c r="D45" s="310"/>
      <c r="E45" s="254">
        <v>1</v>
      </c>
      <c r="F45" s="255"/>
      <c r="G45" s="256"/>
      <c r="H45" s="257"/>
      <c r="I45" s="252"/>
      <c r="J45" s="258"/>
      <c r="K45" s="252"/>
      <c r="M45" s="242"/>
    </row>
    <row r="46" spans="1:78" x14ac:dyDescent="0.25">
      <c r="A46" s="251"/>
      <c r="B46" s="253"/>
      <c r="C46" s="316" t="s">
        <v>482</v>
      </c>
      <c r="D46" s="310"/>
      <c r="E46" s="254">
        <v>1</v>
      </c>
      <c r="F46" s="255"/>
      <c r="G46" s="256"/>
      <c r="H46" s="257"/>
      <c r="I46" s="252"/>
      <c r="J46" s="258"/>
      <c r="K46" s="252"/>
      <c r="M46" s="242"/>
    </row>
    <row r="47" spans="1:78" x14ac:dyDescent="0.25">
      <c r="A47" s="243">
        <v>20</v>
      </c>
      <c r="B47" s="244" t="s">
        <v>483</v>
      </c>
      <c r="C47" s="245" t="s">
        <v>484</v>
      </c>
      <c r="D47" s="246" t="s">
        <v>242</v>
      </c>
      <c r="E47" s="247">
        <v>42.25</v>
      </c>
      <c r="F47" s="247"/>
      <c r="G47" s="248">
        <f>E47*F47</f>
        <v>0</v>
      </c>
      <c r="H47" s="249">
        <v>2.0000000000000002E-5</v>
      </c>
      <c r="I47" s="250">
        <f>E47*H47</f>
        <v>8.4500000000000005E-4</v>
      </c>
      <c r="J47" s="249">
        <v>0</v>
      </c>
      <c r="K47" s="250">
        <f>E47*J47</f>
        <v>0</v>
      </c>
      <c r="M47" s="242">
        <v>2</v>
      </c>
      <c r="Y47" s="217">
        <v>1</v>
      </c>
      <c r="Z47" s="217">
        <v>1</v>
      </c>
      <c r="AA47" s="217">
        <v>1</v>
      </c>
      <c r="AX47" s="217">
        <v>1</v>
      </c>
      <c r="AY47" s="217">
        <f>IF(AX47=1,G47,0)</f>
        <v>0</v>
      </c>
      <c r="AZ47" s="217">
        <f>IF(AX47=2,G47,0)</f>
        <v>0</v>
      </c>
      <c r="BA47" s="217">
        <f>IF(AX47=3,G47,0)</f>
        <v>0</v>
      </c>
      <c r="BB47" s="217">
        <f>IF(AX47=4,G47,0)</f>
        <v>0</v>
      </c>
      <c r="BC47" s="217">
        <f>IF(AX47=5,G47,0)</f>
        <v>0</v>
      </c>
      <c r="BY47" s="242">
        <v>1</v>
      </c>
      <c r="BZ47" s="242">
        <v>1</v>
      </c>
    </row>
    <row r="48" spans="1:78" ht="20.399999999999999" x14ac:dyDescent="0.25">
      <c r="A48" s="243">
        <v>21</v>
      </c>
      <c r="B48" s="244" t="s">
        <v>485</v>
      </c>
      <c r="C48" s="245" t="s">
        <v>486</v>
      </c>
      <c r="D48" s="246" t="s">
        <v>265</v>
      </c>
      <c r="E48" s="247">
        <v>3</v>
      </c>
      <c r="F48" s="247"/>
      <c r="G48" s="248">
        <f>E48*F48</f>
        <v>0</v>
      </c>
      <c r="H48" s="249">
        <v>0.22367000000000001</v>
      </c>
      <c r="I48" s="250">
        <f>E48*H48</f>
        <v>0.67101</v>
      </c>
      <c r="J48" s="249">
        <v>0</v>
      </c>
      <c r="K48" s="250">
        <f>E48*J48</f>
        <v>0</v>
      </c>
      <c r="M48" s="242">
        <v>2</v>
      </c>
      <c r="Y48" s="217">
        <v>1</v>
      </c>
      <c r="Z48" s="217">
        <v>1</v>
      </c>
      <c r="AA48" s="217">
        <v>1</v>
      </c>
      <c r="AX48" s="217">
        <v>1</v>
      </c>
      <c r="AY48" s="217">
        <f>IF(AX48=1,G48,0)</f>
        <v>0</v>
      </c>
      <c r="AZ48" s="217">
        <f>IF(AX48=2,G48,0)</f>
        <v>0</v>
      </c>
      <c r="BA48" s="217">
        <f>IF(AX48=3,G48,0)</f>
        <v>0</v>
      </c>
      <c r="BB48" s="217">
        <f>IF(AX48=4,G48,0)</f>
        <v>0</v>
      </c>
      <c r="BC48" s="217">
        <f>IF(AX48=5,G48,0)</f>
        <v>0</v>
      </c>
      <c r="BY48" s="242">
        <v>1</v>
      </c>
      <c r="BZ48" s="242">
        <v>1</v>
      </c>
    </row>
    <row r="49" spans="1:78" x14ac:dyDescent="0.25">
      <c r="A49" s="251"/>
      <c r="B49" s="253"/>
      <c r="C49" s="316" t="s">
        <v>487</v>
      </c>
      <c r="D49" s="310"/>
      <c r="E49" s="254">
        <v>3</v>
      </c>
      <c r="F49" s="255"/>
      <c r="G49" s="256"/>
      <c r="H49" s="257"/>
      <c r="I49" s="252"/>
      <c r="J49" s="258"/>
      <c r="K49" s="252"/>
      <c r="M49" s="242"/>
    </row>
    <row r="50" spans="1:78" ht="20.399999999999999" x14ac:dyDescent="0.25">
      <c r="A50" s="243">
        <v>22</v>
      </c>
      <c r="B50" s="244" t="s">
        <v>488</v>
      </c>
      <c r="C50" s="245" t="s">
        <v>489</v>
      </c>
      <c r="D50" s="246" t="s">
        <v>265</v>
      </c>
      <c r="E50" s="247">
        <v>3</v>
      </c>
      <c r="F50" s="247"/>
      <c r="G50" s="248">
        <f>E50*F50</f>
        <v>0</v>
      </c>
      <c r="H50" s="249">
        <v>2.7229100000000002</v>
      </c>
      <c r="I50" s="250">
        <f>E50*H50</f>
        <v>8.16873</v>
      </c>
      <c r="J50" s="249">
        <v>0</v>
      </c>
      <c r="K50" s="250">
        <f>E50*J50</f>
        <v>0</v>
      </c>
      <c r="M50" s="242">
        <v>2</v>
      </c>
      <c r="Y50" s="217">
        <v>1</v>
      </c>
      <c r="Z50" s="217">
        <v>1</v>
      </c>
      <c r="AA50" s="217">
        <v>1</v>
      </c>
      <c r="AX50" s="217">
        <v>1</v>
      </c>
      <c r="AY50" s="217">
        <f>IF(AX50=1,G50,0)</f>
        <v>0</v>
      </c>
      <c r="AZ50" s="217">
        <f>IF(AX50=2,G50,0)</f>
        <v>0</v>
      </c>
      <c r="BA50" s="217">
        <f>IF(AX50=3,G50,0)</f>
        <v>0</v>
      </c>
      <c r="BB50" s="217">
        <f>IF(AX50=4,G50,0)</f>
        <v>0</v>
      </c>
      <c r="BC50" s="217">
        <f>IF(AX50=5,G50,0)</f>
        <v>0</v>
      </c>
      <c r="BY50" s="242">
        <v>1</v>
      </c>
      <c r="BZ50" s="242">
        <v>1</v>
      </c>
    </row>
    <row r="51" spans="1:78" x14ac:dyDescent="0.25">
      <c r="A51" s="251"/>
      <c r="B51" s="253"/>
      <c r="C51" s="316" t="s">
        <v>487</v>
      </c>
      <c r="D51" s="310"/>
      <c r="E51" s="254">
        <v>3</v>
      </c>
      <c r="F51" s="255"/>
      <c r="G51" s="256"/>
      <c r="H51" s="257"/>
      <c r="I51" s="252"/>
      <c r="J51" s="258"/>
      <c r="K51" s="252"/>
      <c r="M51" s="242"/>
    </row>
    <row r="52" spans="1:78" ht="20.399999999999999" x14ac:dyDescent="0.25">
      <c r="A52" s="243">
        <v>23</v>
      </c>
      <c r="B52" s="244" t="s">
        <v>490</v>
      </c>
      <c r="C52" s="245" t="s">
        <v>491</v>
      </c>
      <c r="D52" s="246" t="s">
        <v>265</v>
      </c>
      <c r="E52" s="247">
        <v>3</v>
      </c>
      <c r="F52" s="247"/>
      <c r="G52" s="248">
        <f>E52*F52</f>
        <v>0</v>
      </c>
      <c r="H52" s="249">
        <v>0.13102</v>
      </c>
      <c r="I52" s="250">
        <f>E52*H52</f>
        <v>0.39305999999999996</v>
      </c>
      <c r="J52" s="249">
        <v>0</v>
      </c>
      <c r="K52" s="250">
        <f>E52*J52</f>
        <v>0</v>
      </c>
      <c r="M52" s="242">
        <v>2</v>
      </c>
      <c r="Y52" s="217">
        <v>1</v>
      </c>
      <c r="Z52" s="217">
        <v>1</v>
      </c>
      <c r="AA52" s="217">
        <v>1</v>
      </c>
      <c r="AX52" s="217">
        <v>1</v>
      </c>
      <c r="AY52" s="217">
        <f>IF(AX52=1,G52,0)</f>
        <v>0</v>
      </c>
      <c r="AZ52" s="217">
        <f>IF(AX52=2,G52,0)</f>
        <v>0</v>
      </c>
      <c r="BA52" s="217">
        <f>IF(AX52=3,G52,0)</f>
        <v>0</v>
      </c>
      <c r="BB52" s="217">
        <f>IF(AX52=4,G52,0)</f>
        <v>0</v>
      </c>
      <c r="BC52" s="217">
        <f>IF(AX52=5,G52,0)</f>
        <v>0</v>
      </c>
      <c r="BY52" s="242">
        <v>1</v>
      </c>
      <c r="BZ52" s="242">
        <v>1</v>
      </c>
    </row>
    <row r="53" spans="1:78" x14ac:dyDescent="0.25">
      <c r="A53" s="243">
        <v>24</v>
      </c>
      <c r="B53" s="244" t="s">
        <v>492</v>
      </c>
      <c r="C53" s="245" t="s">
        <v>493</v>
      </c>
      <c r="D53" s="246" t="s">
        <v>242</v>
      </c>
      <c r="E53" s="247">
        <v>3.4</v>
      </c>
      <c r="F53" s="247"/>
      <c r="G53" s="248">
        <f>E53*F53</f>
        <v>0</v>
      </c>
      <c r="H53" s="249">
        <v>0.82994000000000001</v>
      </c>
      <c r="I53" s="250">
        <f>E53*H53</f>
        <v>2.821796</v>
      </c>
      <c r="J53" s="249">
        <v>0</v>
      </c>
      <c r="K53" s="250">
        <f>E53*J53</f>
        <v>0</v>
      </c>
      <c r="M53" s="242">
        <v>2</v>
      </c>
      <c r="Y53" s="217">
        <v>2</v>
      </c>
      <c r="Z53" s="217">
        <v>1</v>
      </c>
      <c r="AA53" s="217">
        <v>1</v>
      </c>
      <c r="AX53" s="217">
        <v>1</v>
      </c>
      <c r="AY53" s="217">
        <f>IF(AX53=1,G53,0)</f>
        <v>0</v>
      </c>
      <c r="AZ53" s="217">
        <f>IF(AX53=2,G53,0)</f>
        <v>0</v>
      </c>
      <c r="BA53" s="217">
        <f>IF(AX53=3,G53,0)</f>
        <v>0</v>
      </c>
      <c r="BB53" s="217">
        <f>IF(AX53=4,G53,0)</f>
        <v>0</v>
      </c>
      <c r="BC53" s="217">
        <f>IF(AX53=5,G53,0)</f>
        <v>0</v>
      </c>
      <c r="BY53" s="242">
        <v>2</v>
      </c>
      <c r="BZ53" s="242">
        <v>1</v>
      </c>
    </row>
    <row r="54" spans="1:78" x14ac:dyDescent="0.25">
      <c r="A54" s="251"/>
      <c r="B54" s="253"/>
      <c r="C54" s="316" t="s">
        <v>494</v>
      </c>
      <c r="D54" s="310"/>
      <c r="E54" s="254">
        <v>3.4</v>
      </c>
      <c r="F54" s="255"/>
      <c r="G54" s="256"/>
      <c r="H54" s="257"/>
      <c r="I54" s="252"/>
      <c r="J54" s="258"/>
      <c r="K54" s="252"/>
      <c r="M54" s="242"/>
    </row>
    <row r="55" spans="1:78" x14ac:dyDescent="0.25">
      <c r="A55" s="243">
        <v>25</v>
      </c>
      <c r="B55" s="244" t="s">
        <v>495</v>
      </c>
      <c r="C55" s="245" t="s">
        <v>496</v>
      </c>
      <c r="D55" s="246" t="s">
        <v>265</v>
      </c>
      <c r="E55" s="247">
        <v>9</v>
      </c>
      <c r="F55" s="247"/>
      <c r="G55" s="248">
        <f>E55*F55</f>
        <v>0</v>
      </c>
      <c r="H55" s="249">
        <v>2.52E-2</v>
      </c>
      <c r="I55" s="250">
        <f>E55*H55</f>
        <v>0.2268</v>
      </c>
      <c r="J55" s="249"/>
      <c r="K55" s="250">
        <f>E55*J55</f>
        <v>0</v>
      </c>
      <c r="M55" s="242">
        <v>2</v>
      </c>
      <c r="Y55" s="217">
        <v>12</v>
      </c>
      <c r="Z55" s="217">
        <v>0</v>
      </c>
      <c r="AA55" s="217">
        <v>19</v>
      </c>
      <c r="AX55" s="217">
        <v>1</v>
      </c>
      <c r="AY55" s="217">
        <f>IF(AX55=1,G55,0)</f>
        <v>0</v>
      </c>
      <c r="AZ55" s="217">
        <f>IF(AX55=2,G55,0)</f>
        <v>0</v>
      </c>
      <c r="BA55" s="217">
        <f>IF(AX55=3,G55,0)</f>
        <v>0</v>
      </c>
      <c r="BB55" s="217">
        <f>IF(AX55=4,G55,0)</f>
        <v>0</v>
      </c>
      <c r="BC55" s="217">
        <f>IF(AX55=5,G55,0)</f>
        <v>0</v>
      </c>
      <c r="BY55" s="242">
        <v>12</v>
      </c>
      <c r="BZ55" s="242">
        <v>0</v>
      </c>
    </row>
    <row r="56" spans="1:78" x14ac:dyDescent="0.25">
      <c r="A56" s="251"/>
      <c r="B56" s="253"/>
      <c r="C56" s="309" t="s">
        <v>112</v>
      </c>
      <c r="D56" s="310"/>
      <c r="E56" s="279">
        <v>0</v>
      </c>
      <c r="F56" s="255"/>
      <c r="G56" s="256"/>
      <c r="H56" s="257"/>
      <c r="I56" s="252"/>
      <c r="J56" s="258"/>
      <c r="K56" s="252"/>
      <c r="M56" s="242"/>
    </row>
    <row r="57" spans="1:78" x14ac:dyDescent="0.25">
      <c r="A57" s="251"/>
      <c r="B57" s="253"/>
      <c r="C57" s="309" t="s">
        <v>497</v>
      </c>
      <c r="D57" s="310"/>
      <c r="E57" s="279">
        <v>8.6189999999999998</v>
      </c>
      <c r="F57" s="255"/>
      <c r="G57" s="256"/>
      <c r="H57" s="257"/>
      <c r="I57" s="252"/>
      <c r="J57" s="258"/>
      <c r="K57" s="252"/>
      <c r="M57" s="242"/>
    </row>
    <row r="58" spans="1:78" x14ac:dyDescent="0.25">
      <c r="A58" s="251"/>
      <c r="B58" s="253"/>
      <c r="C58" s="309" t="s">
        <v>115</v>
      </c>
      <c r="D58" s="310"/>
      <c r="E58" s="279">
        <v>8.6189999999999998</v>
      </c>
      <c r="F58" s="255"/>
      <c r="G58" s="256"/>
      <c r="H58" s="257"/>
      <c r="I58" s="252"/>
      <c r="J58" s="258"/>
      <c r="K58" s="252"/>
      <c r="M58" s="242"/>
    </row>
    <row r="59" spans="1:78" x14ac:dyDescent="0.25">
      <c r="A59" s="251"/>
      <c r="B59" s="253"/>
      <c r="C59" s="316" t="s">
        <v>498</v>
      </c>
      <c r="D59" s="310"/>
      <c r="E59" s="254">
        <v>9</v>
      </c>
      <c r="F59" s="255"/>
      <c r="G59" s="256"/>
      <c r="H59" s="257"/>
      <c r="I59" s="252"/>
      <c r="J59" s="258"/>
      <c r="K59" s="252"/>
      <c r="M59" s="242"/>
    </row>
    <row r="60" spans="1:78" x14ac:dyDescent="0.25">
      <c r="A60" s="259"/>
      <c r="B60" s="260" t="s">
        <v>99</v>
      </c>
      <c r="C60" s="261" t="s">
        <v>470</v>
      </c>
      <c r="D60" s="262"/>
      <c r="E60" s="263"/>
      <c r="F60" s="264"/>
      <c r="G60" s="265">
        <f>SUM(G39:G59)</f>
        <v>0</v>
      </c>
      <c r="H60" s="266"/>
      <c r="I60" s="267">
        <f>SUM(I39:I59)</f>
        <v>12.283013500000003</v>
      </c>
      <c r="J60" s="266"/>
      <c r="K60" s="267">
        <f>SUM(K39:K59)</f>
        <v>0</v>
      </c>
      <c r="M60" s="242">
        <v>4</v>
      </c>
      <c r="AY60" s="268">
        <f>SUM(AY39:AY59)</f>
        <v>0</v>
      </c>
      <c r="AZ60" s="268">
        <f>SUM(AZ39:AZ59)</f>
        <v>0</v>
      </c>
      <c r="BA60" s="268">
        <f>SUM(BA39:BA59)</f>
        <v>0</v>
      </c>
      <c r="BB60" s="268">
        <f>SUM(BB39:BB59)</f>
        <v>0</v>
      </c>
      <c r="BC60" s="268">
        <f>SUM(BC39:BC59)</f>
        <v>0</v>
      </c>
    </row>
    <row r="61" spans="1:78" x14ac:dyDescent="0.25">
      <c r="A61" s="232" t="s">
        <v>96</v>
      </c>
      <c r="B61" s="233" t="s">
        <v>376</v>
      </c>
      <c r="C61" s="234" t="s">
        <v>377</v>
      </c>
      <c r="D61" s="235"/>
      <c r="E61" s="236"/>
      <c r="F61" s="236"/>
      <c r="G61" s="237"/>
      <c r="H61" s="238"/>
      <c r="I61" s="239"/>
      <c r="J61" s="240"/>
      <c r="K61" s="241"/>
      <c r="M61" s="242">
        <v>1</v>
      </c>
    </row>
    <row r="62" spans="1:78" x14ac:dyDescent="0.25">
      <c r="A62" s="243">
        <v>26</v>
      </c>
      <c r="B62" s="244" t="s">
        <v>499</v>
      </c>
      <c r="C62" s="245" t="s">
        <v>500</v>
      </c>
      <c r="D62" s="246" t="s">
        <v>242</v>
      </c>
      <c r="E62" s="247">
        <v>20.6</v>
      </c>
      <c r="F62" s="247"/>
      <c r="G62" s="248">
        <f>E62*F62</f>
        <v>0</v>
      </c>
      <c r="H62" s="249">
        <v>0</v>
      </c>
      <c r="I62" s="250">
        <f>E62*H62</f>
        <v>0</v>
      </c>
      <c r="J62" s="249">
        <v>0</v>
      </c>
      <c r="K62" s="250">
        <f>E62*J62</f>
        <v>0</v>
      </c>
      <c r="M62" s="242">
        <v>2</v>
      </c>
      <c r="Y62" s="217">
        <v>1</v>
      </c>
      <c r="Z62" s="217">
        <v>1</v>
      </c>
      <c r="AA62" s="217">
        <v>1</v>
      </c>
      <c r="AX62" s="217">
        <v>1</v>
      </c>
      <c r="AY62" s="217">
        <f>IF(AX62=1,G62,0)</f>
        <v>0</v>
      </c>
      <c r="AZ62" s="217">
        <f>IF(AX62=2,G62,0)</f>
        <v>0</v>
      </c>
      <c r="BA62" s="217">
        <f>IF(AX62=3,G62,0)</f>
        <v>0</v>
      </c>
      <c r="BB62" s="217">
        <f>IF(AX62=4,G62,0)</f>
        <v>0</v>
      </c>
      <c r="BC62" s="217">
        <f>IF(AX62=5,G62,0)</f>
        <v>0</v>
      </c>
      <c r="BY62" s="242">
        <v>1</v>
      </c>
      <c r="BZ62" s="242">
        <v>1</v>
      </c>
    </row>
    <row r="63" spans="1:78" x14ac:dyDescent="0.25">
      <c r="A63" s="251"/>
      <c r="B63" s="253"/>
      <c r="C63" s="316" t="s">
        <v>501</v>
      </c>
      <c r="D63" s="310"/>
      <c r="E63" s="254">
        <v>20.6</v>
      </c>
      <c r="F63" s="255"/>
      <c r="G63" s="256"/>
      <c r="H63" s="257"/>
      <c r="I63" s="252"/>
      <c r="J63" s="258"/>
      <c r="K63" s="252"/>
      <c r="M63" s="242"/>
    </row>
    <row r="64" spans="1:78" x14ac:dyDescent="0.25">
      <c r="A64" s="259"/>
      <c r="B64" s="260" t="s">
        <v>99</v>
      </c>
      <c r="C64" s="261" t="s">
        <v>378</v>
      </c>
      <c r="D64" s="262"/>
      <c r="E64" s="263"/>
      <c r="F64" s="264"/>
      <c r="G64" s="265">
        <f>SUM(G61:G63)</f>
        <v>0</v>
      </c>
      <c r="H64" s="266"/>
      <c r="I64" s="267">
        <f>SUM(I61:I63)</f>
        <v>0</v>
      </c>
      <c r="J64" s="266"/>
      <c r="K64" s="267">
        <f>SUM(K61:K63)</f>
        <v>0</v>
      </c>
      <c r="M64" s="242">
        <v>4</v>
      </c>
      <c r="AY64" s="268">
        <f>SUM(AY61:AY63)</f>
        <v>0</v>
      </c>
      <c r="AZ64" s="268">
        <f>SUM(AZ61:AZ63)</f>
        <v>0</v>
      </c>
      <c r="BA64" s="268">
        <f>SUM(BA61:BA63)</f>
        <v>0</v>
      </c>
      <c r="BB64" s="268">
        <f>SUM(BB61:BB63)</f>
        <v>0</v>
      </c>
      <c r="BC64" s="268">
        <f>SUM(BC61:BC63)</f>
        <v>0</v>
      </c>
    </row>
    <row r="65" spans="1:78" x14ac:dyDescent="0.25">
      <c r="A65" s="232" t="s">
        <v>96</v>
      </c>
      <c r="B65" s="233" t="s">
        <v>252</v>
      </c>
      <c r="C65" s="234" t="s">
        <v>253</v>
      </c>
      <c r="D65" s="235"/>
      <c r="E65" s="236"/>
      <c r="F65" s="236"/>
      <c r="G65" s="237"/>
      <c r="H65" s="238"/>
      <c r="I65" s="239"/>
      <c r="J65" s="240"/>
      <c r="K65" s="241"/>
      <c r="M65" s="242">
        <v>1</v>
      </c>
    </row>
    <row r="66" spans="1:78" x14ac:dyDescent="0.25">
      <c r="A66" s="243">
        <v>27</v>
      </c>
      <c r="B66" s="244" t="s">
        <v>502</v>
      </c>
      <c r="C66" s="245" t="s">
        <v>503</v>
      </c>
      <c r="D66" s="246" t="s">
        <v>167</v>
      </c>
      <c r="E66" s="247">
        <v>57.858330000000002</v>
      </c>
      <c r="F66" s="247"/>
      <c r="G66" s="248">
        <f>E66*F66</f>
        <v>0</v>
      </c>
      <c r="H66" s="249">
        <v>0</v>
      </c>
      <c r="I66" s="250">
        <f>E66*H66</f>
        <v>0</v>
      </c>
      <c r="J66" s="249"/>
      <c r="K66" s="250">
        <f>E66*J66</f>
        <v>0</v>
      </c>
      <c r="M66" s="242">
        <v>2</v>
      </c>
      <c r="Y66" s="217">
        <v>7</v>
      </c>
      <c r="Z66" s="217">
        <v>1</v>
      </c>
      <c r="AA66" s="217">
        <v>2</v>
      </c>
      <c r="AX66" s="217">
        <v>1</v>
      </c>
      <c r="AY66" s="217">
        <f>IF(AX66=1,G66,0)</f>
        <v>0</v>
      </c>
      <c r="AZ66" s="217">
        <f>IF(AX66=2,G66,0)</f>
        <v>0</v>
      </c>
      <c r="BA66" s="217">
        <f>IF(AX66=3,G66,0)</f>
        <v>0</v>
      </c>
      <c r="BB66" s="217">
        <f>IF(AX66=4,G66,0)</f>
        <v>0</v>
      </c>
      <c r="BC66" s="217">
        <f>IF(AX66=5,G66,0)</f>
        <v>0</v>
      </c>
      <c r="BY66" s="242">
        <v>7</v>
      </c>
      <c r="BZ66" s="242">
        <v>1</v>
      </c>
    </row>
    <row r="67" spans="1:78" x14ac:dyDescent="0.25">
      <c r="A67" s="259"/>
      <c r="B67" s="260" t="s">
        <v>99</v>
      </c>
      <c r="C67" s="261" t="s">
        <v>254</v>
      </c>
      <c r="D67" s="262"/>
      <c r="E67" s="263"/>
      <c r="F67" s="264"/>
      <c r="G67" s="265">
        <f>SUM(G65:G66)</f>
        <v>0</v>
      </c>
      <c r="H67" s="266"/>
      <c r="I67" s="267">
        <f>SUM(I65:I66)</f>
        <v>0</v>
      </c>
      <c r="J67" s="266"/>
      <c r="K67" s="267">
        <f>SUM(K65:K66)</f>
        <v>0</v>
      </c>
      <c r="M67" s="242">
        <v>4</v>
      </c>
      <c r="AY67" s="268">
        <f>SUM(AY65:AY66)</f>
        <v>0</v>
      </c>
      <c r="AZ67" s="268">
        <f>SUM(AZ65:AZ66)</f>
        <v>0</v>
      </c>
      <c r="BA67" s="268">
        <f>SUM(BA65:BA66)</f>
        <v>0</v>
      </c>
      <c r="BB67" s="268">
        <f>SUM(BB65:BB66)</f>
        <v>0</v>
      </c>
      <c r="BC67" s="268">
        <f>SUM(BC65:BC66)</f>
        <v>0</v>
      </c>
    </row>
    <row r="68" spans="1:78" x14ac:dyDescent="0.25">
      <c r="A68" s="232" t="s">
        <v>96</v>
      </c>
      <c r="B68" s="233" t="s">
        <v>391</v>
      </c>
      <c r="C68" s="234" t="s">
        <v>392</v>
      </c>
      <c r="D68" s="235"/>
      <c r="E68" s="236"/>
      <c r="F68" s="236"/>
      <c r="G68" s="237"/>
      <c r="H68" s="238"/>
      <c r="I68" s="239"/>
      <c r="J68" s="240"/>
      <c r="K68" s="241"/>
      <c r="M68" s="242">
        <v>1</v>
      </c>
    </row>
    <row r="69" spans="1:78" x14ac:dyDescent="0.25">
      <c r="A69" s="243">
        <v>28</v>
      </c>
      <c r="B69" s="244" t="s">
        <v>394</v>
      </c>
      <c r="C69" s="245" t="s">
        <v>395</v>
      </c>
      <c r="D69" s="246" t="s">
        <v>167</v>
      </c>
      <c r="E69" s="247">
        <v>6.4147999999999996</v>
      </c>
      <c r="F69" s="247"/>
      <c r="G69" s="248">
        <f>E69*F69</f>
        <v>0</v>
      </c>
      <c r="H69" s="249">
        <v>0</v>
      </c>
      <c r="I69" s="250">
        <f>E69*H69</f>
        <v>0</v>
      </c>
      <c r="J69" s="249"/>
      <c r="K69" s="250">
        <f>E69*J69</f>
        <v>0</v>
      </c>
      <c r="M69" s="242">
        <v>2</v>
      </c>
      <c r="Y69" s="217">
        <v>8</v>
      </c>
      <c r="Z69" s="217">
        <v>0</v>
      </c>
      <c r="AA69" s="217">
        <v>3</v>
      </c>
      <c r="AX69" s="217">
        <v>1</v>
      </c>
      <c r="AY69" s="217">
        <f>IF(AX69=1,G69,0)</f>
        <v>0</v>
      </c>
      <c r="AZ69" s="217">
        <f>IF(AX69=2,G69,0)</f>
        <v>0</v>
      </c>
      <c r="BA69" s="217">
        <f>IF(AX69=3,G69,0)</f>
        <v>0</v>
      </c>
      <c r="BB69" s="217">
        <f>IF(AX69=4,G69,0)</f>
        <v>0</v>
      </c>
      <c r="BC69" s="217">
        <f>IF(AX69=5,G69,0)</f>
        <v>0</v>
      </c>
      <c r="BY69" s="242">
        <v>8</v>
      </c>
      <c r="BZ69" s="242">
        <v>0</v>
      </c>
    </row>
    <row r="70" spans="1:78" x14ac:dyDescent="0.25">
      <c r="A70" s="243">
        <v>29</v>
      </c>
      <c r="B70" s="244" t="s">
        <v>396</v>
      </c>
      <c r="C70" s="245" t="s">
        <v>397</v>
      </c>
      <c r="D70" s="246" t="s">
        <v>167</v>
      </c>
      <c r="E70" s="247">
        <v>6.4147999999999996</v>
      </c>
      <c r="F70" s="247"/>
      <c r="G70" s="248">
        <f>E70*F70</f>
        <v>0</v>
      </c>
      <c r="H70" s="249">
        <v>0</v>
      </c>
      <c r="I70" s="250">
        <f>E70*H70</f>
        <v>0</v>
      </c>
      <c r="J70" s="249"/>
      <c r="K70" s="250">
        <f>E70*J70</f>
        <v>0</v>
      </c>
      <c r="M70" s="242">
        <v>2</v>
      </c>
      <c r="Y70" s="217">
        <v>8</v>
      </c>
      <c r="Z70" s="217">
        <v>0</v>
      </c>
      <c r="AA70" s="217">
        <v>3</v>
      </c>
      <c r="AX70" s="217">
        <v>1</v>
      </c>
      <c r="AY70" s="217">
        <f>IF(AX70=1,G70,0)</f>
        <v>0</v>
      </c>
      <c r="AZ70" s="217">
        <f>IF(AX70=2,G70,0)</f>
        <v>0</v>
      </c>
      <c r="BA70" s="217">
        <f>IF(AX70=3,G70,0)</f>
        <v>0</v>
      </c>
      <c r="BB70" s="217">
        <f>IF(AX70=4,G70,0)</f>
        <v>0</v>
      </c>
      <c r="BC70" s="217">
        <f>IF(AX70=5,G70,0)</f>
        <v>0</v>
      </c>
      <c r="BY70" s="242">
        <v>8</v>
      </c>
      <c r="BZ70" s="242">
        <v>0</v>
      </c>
    </row>
    <row r="71" spans="1:78" x14ac:dyDescent="0.25">
      <c r="A71" s="243">
        <v>30</v>
      </c>
      <c r="B71" s="244" t="s">
        <v>400</v>
      </c>
      <c r="C71" s="245" t="s">
        <v>401</v>
      </c>
      <c r="D71" s="246" t="s">
        <v>167</v>
      </c>
      <c r="E71" s="247">
        <v>6.4147999999999996</v>
      </c>
      <c r="F71" s="247"/>
      <c r="G71" s="248">
        <f>E71*F71</f>
        <v>0</v>
      </c>
      <c r="H71" s="249">
        <v>0</v>
      </c>
      <c r="I71" s="250">
        <f>E71*H71</f>
        <v>0</v>
      </c>
      <c r="J71" s="249"/>
      <c r="K71" s="250">
        <f>E71*J71</f>
        <v>0</v>
      </c>
      <c r="M71" s="242">
        <v>2</v>
      </c>
      <c r="Y71" s="217">
        <v>8</v>
      </c>
      <c r="Z71" s="217">
        <v>0</v>
      </c>
      <c r="AA71" s="217">
        <v>3</v>
      </c>
      <c r="AX71" s="217">
        <v>1</v>
      </c>
      <c r="AY71" s="217">
        <f>IF(AX71=1,G71,0)</f>
        <v>0</v>
      </c>
      <c r="AZ71" s="217">
        <f>IF(AX71=2,G71,0)</f>
        <v>0</v>
      </c>
      <c r="BA71" s="217">
        <f>IF(AX71=3,G71,0)</f>
        <v>0</v>
      </c>
      <c r="BB71" s="217">
        <f>IF(AX71=4,G71,0)</f>
        <v>0</v>
      </c>
      <c r="BC71" s="217">
        <f>IF(AX71=5,G71,0)</f>
        <v>0</v>
      </c>
      <c r="BY71" s="242">
        <v>8</v>
      </c>
      <c r="BZ71" s="242">
        <v>0</v>
      </c>
    </row>
    <row r="72" spans="1:78" x14ac:dyDescent="0.25">
      <c r="A72" s="259"/>
      <c r="B72" s="260" t="s">
        <v>99</v>
      </c>
      <c r="C72" s="261" t="s">
        <v>393</v>
      </c>
      <c r="D72" s="262"/>
      <c r="E72" s="263"/>
      <c r="F72" s="264"/>
      <c r="G72" s="265">
        <f>SUM(G68:G71)</f>
        <v>0</v>
      </c>
      <c r="H72" s="266"/>
      <c r="I72" s="267">
        <f>SUM(I68:I71)</f>
        <v>0</v>
      </c>
      <c r="J72" s="266"/>
      <c r="K72" s="267">
        <f>SUM(K68:K71)</f>
        <v>0</v>
      </c>
      <c r="M72" s="242">
        <v>4</v>
      </c>
      <c r="AY72" s="268">
        <f>SUM(AY68:AY71)</f>
        <v>0</v>
      </c>
      <c r="AZ72" s="268">
        <f>SUM(AZ68:AZ71)</f>
        <v>0</v>
      </c>
      <c r="BA72" s="268">
        <f>SUM(BA68:BA71)</f>
        <v>0</v>
      </c>
      <c r="BB72" s="268">
        <f>SUM(BB68:BB71)</f>
        <v>0</v>
      </c>
      <c r="BC72" s="268">
        <f>SUM(BC68:BC71)</f>
        <v>0</v>
      </c>
    </row>
    <row r="73" spans="1:78" x14ac:dyDescent="0.25">
      <c r="E73" s="217"/>
    </row>
    <row r="74" spans="1:78" x14ac:dyDescent="0.25">
      <c r="E74" s="217"/>
    </row>
    <row r="75" spans="1:78" x14ac:dyDescent="0.25">
      <c r="E75" s="217"/>
    </row>
    <row r="76" spans="1:78" x14ac:dyDescent="0.25">
      <c r="E76" s="217"/>
    </row>
    <row r="77" spans="1:78" x14ac:dyDescent="0.25">
      <c r="E77" s="217"/>
    </row>
    <row r="78" spans="1:78" x14ac:dyDescent="0.25">
      <c r="E78" s="217"/>
    </row>
    <row r="79" spans="1:78" x14ac:dyDescent="0.25">
      <c r="E79" s="217"/>
    </row>
    <row r="80" spans="1:78" x14ac:dyDescent="0.25">
      <c r="E80" s="217"/>
    </row>
    <row r="81" spans="1:7" x14ac:dyDescent="0.25">
      <c r="E81" s="217"/>
    </row>
    <row r="82" spans="1:7" x14ac:dyDescent="0.25">
      <c r="E82" s="217"/>
    </row>
    <row r="83" spans="1:7" x14ac:dyDescent="0.25">
      <c r="E83" s="217"/>
    </row>
    <row r="84" spans="1:7" x14ac:dyDescent="0.25">
      <c r="E84" s="217"/>
    </row>
    <row r="85" spans="1:7" x14ac:dyDescent="0.25">
      <c r="E85" s="217"/>
    </row>
    <row r="86" spans="1:7" x14ac:dyDescent="0.25">
      <c r="E86" s="217"/>
    </row>
    <row r="87" spans="1:7" x14ac:dyDescent="0.25">
      <c r="E87" s="217"/>
    </row>
    <row r="88" spans="1:7" x14ac:dyDescent="0.25">
      <c r="E88" s="217"/>
    </row>
    <row r="89" spans="1:7" x14ac:dyDescent="0.25">
      <c r="E89" s="217"/>
    </row>
    <row r="90" spans="1:7" x14ac:dyDescent="0.25">
      <c r="E90" s="217"/>
    </row>
    <row r="91" spans="1:7" x14ac:dyDescent="0.25">
      <c r="E91" s="217"/>
    </row>
    <row r="92" spans="1:7" x14ac:dyDescent="0.25">
      <c r="E92" s="217"/>
    </row>
    <row r="93" spans="1:7" x14ac:dyDescent="0.25">
      <c r="E93" s="217"/>
    </row>
    <row r="94" spans="1:7" x14ac:dyDescent="0.25">
      <c r="E94" s="217"/>
    </row>
    <row r="95" spans="1:7" x14ac:dyDescent="0.25">
      <c r="E95" s="217"/>
    </row>
    <row r="96" spans="1:7" x14ac:dyDescent="0.25">
      <c r="A96" s="258"/>
      <c r="B96" s="258"/>
      <c r="C96" s="258"/>
      <c r="D96" s="258"/>
      <c r="E96" s="258"/>
      <c r="F96" s="258"/>
      <c r="G96" s="258"/>
    </row>
    <row r="97" spans="1:7" x14ac:dyDescent="0.25">
      <c r="A97" s="258"/>
      <c r="B97" s="258"/>
      <c r="C97" s="258"/>
      <c r="D97" s="258"/>
      <c r="E97" s="258"/>
      <c r="F97" s="258"/>
      <c r="G97" s="258"/>
    </row>
    <row r="98" spans="1:7" x14ac:dyDescent="0.25">
      <c r="A98" s="258"/>
      <c r="B98" s="258"/>
      <c r="C98" s="258"/>
      <c r="D98" s="258"/>
      <c r="E98" s="258"/>
      <c r="F98" s="258"/>
      <c r="G98" s="258"/>
    </row>
    <row r="99" spans="1:7" x14ac:dyDescent="0.25">
      <c r="A99" s="258"/>
      <c r="B99" s="258"/>
      <c r="C99" s="258"/>
      <c r="D99" s="258"/>
      <c r="E99" s="258"/>
      <c r="F99" s="258"/>
      <c r="G99" s="258"/>
    </row>
    <row r="100" spans="1:7" x14ac:dyDescent="0.25">
      <c r="E100" s="217"/>
    </row>
    <row r="101" spans="1:7" x14ac:dyDescent="0.25">
      <c r="E101" s="217"/>
    </row>
    <row r="102" spans="1:7" x14ac:dyDescent="0.25">
      <c r="E102" s="217"/>
    </row>
    <row r="103" spans="1:7" x14ac:dyDescent="0.25">
      <c r="E103" s="217"/>
    </row>
    <row r="104" spans="1:7" x14ac:dyDescent="0.25">
      <c r="E104" s="217"/>
    </row>
    <row r="105" spans="1:7" x14ac:dyDescent="0.25">
      <c r="E105" s="217"/>
    </row>
    <row r="106" spans="1:7" x14ac:dyDescent="0.25">
      <c r="E106" s="217"/>
    </row>
    <row r="107" spans="1:7" x14ac:dyDescent="0.25">
      <c r="E107" s="217"/>
    </row>
    <row r="108" spans="1:7" x14ac:dyDescent="0.25">
      <c r="E108" s="217"/>
    </row>
    <row r="109" spans="1:7" x14ac:dyDescent="0.25">
      <c r="E109" s="217"/>
    </row>
    <row r="110" spans="1:7" x14ac:dyDescent="0.25">
      <c r="E110" s="217"/>
    </row>
    <row r="111" spans="1:7" x14ac:dyDescent="0.25">
      <c r="E111" s="217"/>
    </row>
    <row r="112" spans="1:7" x14ac:dyDescent="0.25">
      <c r="E112" s="217"/>
    </row>
    <row r="113" spans="5:5" x14ac:dyDescent="0.25">
      <c r="E113" s="217"/>
    </row>
    <row r="114" spans="5:5" x14ac:dyDescent="0.25">
      <c r="E114" s="217"/>
    </row>
    <row r="115" spans="5:5" x14ac:dyDescent="0.25">
      <c r="E115" s="217"/>
    </row>
    <row r="116" spans="5:5" x14ac:dyDescent="0.25">
      <c r="E116" s="217"/>
    </row>
    <row r="117" spans="5:5" x14ac:dyDescent="0.25">
      <c r="E117" s="217"/>
    </row>
    <row r="118" spans="5:5" x14ac:dyDescent="0.25">
      <c r="E118" s="217"/>
    </row>
    <row r="119" spans="5:5" x14ac:dyDescent="0.25">
      <c r="E119" s="217"/>
    </row>
    <row r="120" spans="5:5" x14ac:dyDescent="0.25">
      <c r="E120" s="217"/>
    </row>
    <row r="121" spans="5:5" x14ac:dyDescent="0.25">
      <c r="E121" s="217"/>
    </row>
    <row r="122" spans="5:5" x14ac:dyDescent="0.25">
      <c r="E122" s="217"/>
    </row>
    <row r="123" spans="5:5" x14ac:dyDescent="0.25">
      <c r="E123" s="217"/>
    </row>
    <row r="124" spans="5:5" x14ac:dyDescent="0.25">
      <c r="E124" s="217"/>
    </row>
    <row r="125" spans="5:5" x14ac:dyDescent="0.25">
      <c r="E125" s="217"/>
    </row>
    <row r="126" spans="5:5" x14ac:dyDescent="0.25">
      <c r="E126" s="217"/>
    </row>
    <row r="127" spans="5:5" x14ac:dyDescent="0.25">
      <c r="E127" s="217"/>
    </row>
    <row r="128" spans="5:5" x14ac:dyDescent="0.25">
      <c r="E128" s="217"/>
    </row>
    <row r="129" spans="1:7" x14ac:dyDescent="0.25">
      <c r="E129" s="217"/>
    </row>
    <row r="130" spans="1:7" x14ac:dyDescent="0.25">
      <c r="E130" s="217"/>
    </row>
    <row r="131" spans="1:7" x14ac:dyDescent="0.25">
      <c r="A131" s="269"/>
      <c r="B131" s="269"/>
    </row>
    <row r="132" spans="1:7" x14ac:dyDescent="0.25">
      <c r="A132" s="258"/>
      <c r="B132" s="258"/>
      <c r="C132" s="270"/>
      <c r="D132" s="270"/>
      <c r="E132" s="271"/>
      <c r="F132" s="270"/>
      <c r="G132" s="272"/>
    </row>
    <row r="133" spans="1:7" x14ac:dyDescent="0.25">
      <c r="A133" s="273"/>
      <c r="B133" s="273"/>
      <c r="C133" s="258"/>
      <c r="D133" s="258"/>
      <c r="E133" s="274"/>
      <c r="F133" s="258"/>
      <c r="G133" s="258"/>
    </row>
    <row r="134" spans="1:7" x14ac:dyDescent="0.25">
      <c r="A134" s="258"/>
      <c r="B134" s="258"/>
      <c r="C134" s="258"/>
      <c r="D134" s="258"/>
      <c r="E134" s="274"/>
      <c r="F134" s="258"/>
      <c r="G134" s="258"/>
    </row>
    <row r="135" spans="1:7" x14ac:dyDescent="0.25">
      <c r="A135" s="258"/>
      <c r="B135" s="258"/>
      <c r="C135" s="258"/>
      <c r="D135" s="258"/>
      <c r="E135" s="274"/>
      <c r="F135" s="258"/>
      <c r="G135" s="258"/>
    </row>
    <row r="136" spans="1:7" x14ac:dyDescent="0.25">
      <c r="A136" s="258"/>
      <c r="B136" s="258"/>
      <c r="C136" s="258"/>
      <c r="D136" s="258"/>
      <c r="E136" s="274"/>
      <c r="F136" s="258"/>
      <c r="G136" s="258"/>
    </row>
    <row r="137" spans="1:7" x14ac:dyDescent="0.25">
      <c r="A137" s="258"/>
      <c r="B137" s="258"/>
      <c r="C137" s="258"/>
      <c r="D137" s="258"/>
      <c r="E137" s="274"/>
      <c r="F137" s="258"/>
      <c r="G137" s="258"/>
    </row>
    <row r="138" spans="1:7" x14ac:dyDescent="0.25">
      <c r="A138" s="258"/>
      <c r="B138" s="258"/>
      <c r="C138" s="258"/>
      <c r="D138" s="258"/>
      <c r="E138" s="274"/>
      <c r="F138" s="258"/>
      <c r="G138" s="258"/>
    </row>
    <row r="139" spans="1:7" x14ac:dyDescent="0.25">
      <c r="A139" s="258"/>
      <c r="B139" s="258"/>
      <c r="C139" s="258"/>
      <c r="D139" s="258"/>
      <c r="E139" s="274"/>
      <c r="F139" s="258"/>
      <c r="G139" s="258"/>
    </row>
    <row r="140" spans="1:7" x14ac:dyDescent="0.25">
      <c r="A140" s="258"/>
      <c r="B140" s="258"/>
      <c r="C140" s="258"/>
      <c r="D140" s="258"/>
      <c r="E140" s="274"/>
      <c r="F140" s="258"/>
      <c r="G140" s="258"/>
    </row>
    <row r="141" spans="1:7" x14ac:dyDescent="0.25">
      <c r="A141" s="258"/>
      <c r="B141" s="258"/>
      <c r="C141" s="258"/>
      <c r="D141" s="258"/>
      <c r="E141" s="274"/>
      <c r="F141" s="258"/>
      <c r="G141" s="258"/>
    </row>
    <row r="142" spans="1:7" x14ac:dyDescent="0.25">
      <c r="A142" s="258"/>
      <c r="B142" s="258"/>
      <c r="C142" s="258"/>
      <c r="D142" s="258"/>
      <c r="E142" s="274"/>
      <c r="F142" s="258"/>
      <c r="G142" s="258"/>
    </row>
    <row r="143" spans="1:7" x14ac:dyDescent="0.25">
      <c r="A143" s="258"/>
      <c r="B143" s="258"/>
      <c r="C143" s="258"/>
      <c r="D143" s="258"/>
      <c r="E143" s="274"/>
      <c r="F143" s="258"/>
      <c r="G143" s="258"/>
    </row>
    <row r="144" spans="1:7" x14ac:dyDescent="0.25">
      <c r="A144" s="258"/>
      <c r="B144" s="258"/>
      <c r="C144" s="258"/>
      <c r="D144" s="258"/>
      <c r="E144" s="274"/>
      <c r="F144" s="258"/>
      <c r="G144" s="258"/>
    </row>
    <row r="145" spans="1:7" x14ac:dyDescent="0.25">
      <c r="A145" s="258"/>
      <c r="B145" s="258"/>
      <c r="C145" s="258"/>
      <c r="D145" s="258"/>
      <c r="E145" s="274"/>
      <c r="F145" s="258"/>
      <c r="G145" s="258"/>
    </row>
  </sheetData>
  <mergeCells count="26">
    <mergeCell ref="C63:D63"/>
    <mergeCell ref="C51:D51"/>
    <mergeCell ref="C54:D54"/>
    <mergeCell ref="C56:D56"/>
    <mergeCell ref="C57:D57"/>
    <mergeCell ref="C58:D58"/>
    <mergeCell ref="C59:D59"/>
    <mergeCell ref="C49:D49"/>
    <mergeCell ref="C20:D20"/>
    <mergeCell ref="C23:D23"/>
    <mergeCell ref="C24:D24"/>
    <mergeCell ref="C26:D26"/>
    <mergeCell ref="C30:D30"/>
    <mergeCell ref="C37:D37"/>
    <mergeCell ref="C41:D41"/>
    <mergeCell ref="C43:D43"/>
    <mergeCell ref="C45:D45"/>
    <mergeCell ref="C46:D46"/>
    <mergeCell ref="C13:D13"/>
    <mergeCell ref="C17:D17"/>
    <mergeCell ref="C18:D18"/>
    <mergeCell ref="A1:G1"/>
    <mergeCell ref="A3:B3"/>
    <mergeCell ref="A4:B4"/>
    <mergeCell ref="E4:G4"/>
    <mergeCell ref="C10:D10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8"/>
  <dimension ref="A1:BE51"/>
  <sheetViews>
    <sheetView topLeftCell="A19" zoomScaleNormal="100" workbookViewId="0">
      <selection activeCell="C31" sqref="C31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8</v>
      </c>
      <c r="D2" s="83" t="s">
        <v>505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08 Rek'!E14</f>
        <v>0</v>
      </c>
      <c r="D15" s="134" t="str">
        <f>'01 08 Rek'!A19</f>
        <v>Ztížené výrobní podmínky</v>
      </c>
      <c r="E15" s="135"/>
      <c r="F15" s="136"/>
      <c r="G15" s="133">
        <f>'01 08 Rek'!I19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08 Rek'!F14</f>
        <v>0</v>
      </c>
      <c r="D16" s="86" t="str">
        <f>'01 08 Rek'!A20</f>
        <v>Oborová přirážka</v>
      </c>
      <c r="E16" s="137"/>
      <c r="F16" s="138"/>
      <c r="G16" s="133">
        <f>'01 08 Rek'!I20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08 Rek'!H14</f>
        <v>0</v>
      </c>
      <c r="D17" s="86" t="str">
        <f>'01 08 Rek'!A21</f>
        <v>Přesun stavebních kapacit</v>
      </c>
      <c r="E17" s="137"/>
      <c r="F17" s="138"/>
      <c r="G17" s="133">
        <f>'01 08 Rek'!I21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08 Rek'!G14</f>
        <v>0</v>
      </c>
      <c r="D18" s="86" t="str">
        <f>'01 08 Rek'!A22</f>
        <v>Mimostaveništní doprava</v>
      </c>
      <c r="E18" s="137"/>
      <c r="F18" s="138"/>
      <c r="G18" s="133">
        <f>'01 08 Rek'!I22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08 Rek'!A23</f>
        <v>Zařízení staveniště</v>
      </c>
      <c r="E19" s="137"/>
      <c r="F19" s="138"/>
      <c r="G19" s="133">
        <f>'01 08 Rek'!I23</f>
        <v>0</v>
      </c>
    </row>
    <row r="20" spans="1:7" ht="15.9" customHeight="1" x14ac:dyDescent="0.25">
      <c r="A20" s="141"/>
      <c r="B20" s="132"/>
      <c r="C20" s="133"/>
      <c r="D20" s="86" t="str">
        <f>'01 08 Rek'!A24</f>
        <v>Provoz investora</v>
      </c>
      <c r="E20" s="137"/>
      <c r="F20" s="138"/>
      <c r="G20" s="133">
        <f>'01 08 Rek'!I24</f>
        <v>0</v>
      </c>
    </row>
    <row r="21" spans="1:7" ht="15.9" customHeight="1" x14ac:dyDescent="0.25">
      <c r="A21" s="141" t="s">
        <v>28</v>
      </c>
      <c r="B21" s="132"/>
      <c r="C21" s="133">
        <f>'01 08 Rek'!I14</f>
        <v>0</v>
      </c>
      <c r="D21" s="86" t="str">
        <f>'01 08 Rek'!A25</f>
        <v>Kompletační činnost (IČD)</v>
      </c>
      <c r="E21" s="137"/>
      <c r="F21" s="138"/>
      <c r="G21" s="133">
        <f>'01 08 Rek'!I25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08 Rek'!H27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38"/>
  <dimension ref="A1:BE78"/>
  <sheetViews>
    <sheetView workbookViewId="0">
      <selection activeCell="G27" sqref="G27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57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8</v>
      </c>
      <c r="I1" s="176"/>
    </row>
    <row r="2" spans="1:57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505</v>
      </c>
      <c r="H2" s="305"/>
      <c r="I2" s="306"/>
    </row>
    <row r="3" spans="1:57" ht="13.8" thickTop="1" x14ac:dyDescent="0.25">
      <c r="F3" s="112"/>
    </row>
    <row r="4" spans="1:57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57" ht="13.8" thickBot="1" x14ac:dyDescent="0.3"/>
    <row r="6" spans="1:57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57" s="112" customFormat="1" x14ac:dyDescent="0.25">
      <c r="A7" s="275" t="str">
        <f>'01 08 Pol'!B7</f>
        <v>1</v>
      </c>
      <c r="B7" s="60" t="str">
        <f>'01 08 Pol'!C7</f>
        <v>Zemní práce</v>
      </c>
      <c r="D7" s="189"/>
      <c r="E7" s="276">
        <f>'01 08 Pol'!AY23</f>
        <v>0</v>
      </c>
      <c r="F7" s="277">
        <f>'01 08 Pol'!AZ23</f>
        <v>0</v>
      </c>
      <c r="G7" s="277">
        <f>'01 08 Pol'!BA23</f>
        <v>0</v>
      </c>
      <c r="H7" s="277">
        <f>'01 08 Pol'!BB23</f>
        <v>0</v>
      </c>
      <c r="I7" s="278">
        <f>'01 08 Pol'!BC23</f>
        <v>0</v>
      </c>
    </row>
    <row r="8" spans="1:57" s="112" customFormat="1" x14ac:dyDescent="0.25">
      <c r="A8" s="275" t="str">
        <f>'01 08 Pol'!B24</f>
        <v>4</v>
      </c>
      <c r="B8" s="60" t="str">
        <f>'01 08 Pol'!C24</f>
        <v>Vodorovné konstrukce</v>
      </c>
      <c r="D8" s="189"/>
      <c r="E8" s="276">
        <f>'01 08 Pol'!AY27</f>
        <v>0</v>
      </c>
      <c r="F8" s="277">
        <f>'01 08 Pol'!AZ27</f>
        <v>0</v>
      </c>
      <c r="G8" s="277">
        <f>'01 08 Pol'!BA27</f>
        <v>0</v>
      </c>
      <c r="H8" s="277">
        <f>'01 08 Pol'!BB27</f>
        <v>0</v>
      </c>
      <c r="I8" s="278">
        <f>'01 08 Pol'!BC27</f>
        <v>0</v>
      </c>
    </row>
    <row r="9" spans="1:57" s="112" customFormat="1" x14ac:dyDescent="0.25">
      <c r="A9" s="275" t="str">
        <f>'01 08 Pol'!B28</f>
        <v>5</v>
      </c>
      <c r="B9" s="60" t="str">
        <f>'01 08 Pol'!C28</f>
        <v>Komunikace</v>
      </c>
      <c r="D9" s="189"/>
      <c r="E9" s="276">
        <f>'01 08 Pol'!AY35</f>
        <v>0</v>
      </c>
      <c r="F9" s="277">
        <f>'01 08 Pol'!AZ35</f>
        <v>0</v>
      </c>
      <c r="G9" s="277">
        <f>'01 08 Pol'!BA35</f>
        <v>0</v>
      </c>
      <c r="H9" s="277">
        <f>'01 08 Pol'!BB35</f>
        <v>0</v>
      </c>
      <c r="I9" s="278">
        <f>'01 08 Pol'!BC35</f>
        <v>0</v>
      </c>
    </row>
    <row r="10" spans="1:57" s="112" customFormat="1" x14ac:dyDescent="0.25">
      <c r="A10" s="275" t="str">
        <f>'01 08 Pol'!B36</f>
        <v>8</v>
      </c>
      <c r="B10" s="60" t="str">
        <f>'01 08 Pol'!C36</f>
        <v>Trubní vedení</v>
      </c>
      <c r="D10" s="189"/>
      <c r="E10" s="276">
        <f>'01 08 Pol'!AY48</f>
        <v>0</v>
      </c>
      <c r="F10" s="277">
        <f>'01 08 Pol'!AZ48</f>
        <v>0</v>
      </c>
      <c r="G10" s="277">
        <f>'01 08 Pol'!BA48</f>
        <v>0</v>
      </c>
      <c r="H10" s="277">
        <f>'01 08 Pol'!BB48</f>
        <v>0</v>
      </c>
      <c r="I10" s="278">
        <f>'01 08 Pol'!BC48</f>
        <v>0</v>
      </c>
    </row>
    <row r="11" spans="1:57" s="112" customFormat="1" x14ac:dyDescent="0.25">
      <c r="A11" s="275" t="str">
        <f>'01 08 Pol'!B49</f>
        <v>91</v>
      </c>
      <c r="B11" s="60" t="str">
        <f>'01 08 Pol'!C49</f>
        <v>Doplňující práce na komunikaci</v>
      </c>
      <c r="D11" s="189"/>
      <c r="E11" s="276">
        <f>'01 08 Pol'!AY52</f>
        <v>0</v>
      </c>
      <c r="F11" s="277">
        <f>'01 08 Pol'!AZ52</f>
        <v>0</v>
      </c>
      <c r="G11" s="277">
        <f>'01 08 Pol'!BA52</f>
        <v>0</v>
      </c>
      <c r="H11" s="277">
        <f>'01 08 Pol'!BB52</f>
        <v>0</v>
      </c>
      <c r="I11" s="278">
        <f>'01 08 Pol'!BC52</f>
        <v>0</v>
      </c>
    </row>
    <row r="12" spans="1:57" s="112" customFormat="1" x14ac:dyDescent="0.25">
      <c r="A12" s="275" t="str">
        <f>'01 08 Pol'!B53</f>
        <v>99</v>
      </c>
      <c r="B12" s="60" t="str">
        <f>'01 08 Pol'!C53</f>
        <v>Staveništní přesun hmot</v>
      </c>
      <c r="D12" s="189"/>
      <c r="E12" s="276">
        <f>'01 08 Pol'!AY55</f>
        <v>0</v>
      </c>
      <c r="F12" s="277">
        <f>'01 08 Pol'!AZ55</f>
        <v>0</v>
      </c>
      <c r="G12" s="277">
        <f>'01 08 Pol'!BA55</f>
        <v>0</v>
      </c>
      <c r="H12" s="277">
        <f>'01 08 Pol'!BB55</f>
        <v>0</v>
      </c>
      <c r="I12" s="278">
        <f>'01 08 Pol'!BC55</f>
        <v>0</v>
      </c>
    </row>
    <row r="13" spans="1:57" s="112" customFormat="1" ht="13.8" thickBot="1" x14ac:dyDescent="0.3">
      <c r="A13" s="275" t="str">
        <f>'01 08 Pol'!B56</f>
        <v>D96</v>
      </c>
      <c r="B13" s="60" t="str">
        <f>'01 08 Pol'!C56</f>
        <v>Přesuny suti</v>
      </c>
      <c r="D13" s="189"/>
      <c r="E13" s="276">
        <f>'01 08 Pol'!AY60</f>
        <v>0</v>
      </c>
      <c r="F13" s="277">
        <f>'01 08 Pol'!AZ60</f>
        <v>0</v>
      </c>
      <c r="G13" s="277">
        <f>'01 08 Pol'!BA60</f>
        <v>0</v>
      </c>
      <c r="H13" s="277">
        <f>'01 08 Pol'!BB60</f>
        <v>0</v>
      </c>
      <c r="I13" s="278">
        <f>'01 08 Pol'!BC60</f>
        <v>0</v>
      </c>
    </row>
    <row r="14" spans="1:57" s="14" customFormat="1" ht="13.8" thickBot="1" x14ac:dyDescent="0.3">
      <c r="A14" s="190"/>
      <c r="B14" s="191" t="s">
        <v>77</v>
      </c>
      <c r="C14" s="191"/>
      <c r="D14" s="192"/>
      <c r="E14" s="193">
        <f>SUM(E7:E13)</f>
        <v>0</v>
      </c>
      <c r="F14" s="194">
        <f>SUM(F7:F13)</f>
        <v>0</v>
      </c>
      <c r="G14" s="194">
        <f>SUM(G7:G13)</f>
        <v>0</v>
      </c>
      <c r="H14" s="194">
        <f>SUM(H7:H13)</f>
        <v>0</v>
      </c>
      <c r="I14" s="195">
        <f>SUM(I7:I13)</f>
        <v>0</v>
      </c>
    </row>
    <row r="15" spans="1:57" x14ac:dyDescent="0.25">
      <c r="A15" s="112"/>
      <c r="B15" s="112"/>
      <c r="C15" s="112"/>
      <c r="D15" s="112"/>
      <c r="E15" s="112"/>
      <c r="F15" s="112"/>
      <c r="G15" s="112"/>
      <c r="H15" s="112"/>
      <c r="I15" s="112"/>
    </row>
    <row r="16" spans="1:57" ht="19.5" customHeight="1" x14ac:dyDescent="0.3">
      <c r="A16" s="181" t="s">
        <v>78</v>
      </c>
      <c r="B16" s="181"/>
      <c r="C16" s="181"/>
      <c r="D16" s="181"/>
      <c r="E16" s="181"/>
      <c r="F16" s="181"/>
      <c r="G16" s="196"/>
      <c r="H16" s="181"/>
      <c r="I16" s="181"/>
      <c r="BA16" s="118"/>
      <c r="BB16" s="118"/>
      <c r="BC16" s="118"/>
      <c r="BD16" s="118"/>
      <c r="BE16" s="118"/>
    </row>
    <row r="17" spans="1:53" ht="13.8" thickBot="1" x14ac:dyDescent="0.3"/>
    <row r="18" spans="1:53" x14ac:dyDescent="0.25">
      <c r="A18" s="147" t="s">
        <v>79</v>
      </c>
      <c r="B18" s="148"/>
      <c r="C18" s="148"/>
      <c r="D18" s="197"/>
      <c r="E18" s="198" t="s">
        <v>80</v>
      </c>
      <c r="F18" s="199" t="s">
        <v>13</v>
      </c>
      <c r="G18" s="200" t="s">
        <v>81</v>
      </c>
      <c r="H18" s="201"/>
      <c r="I18" s="202" t="s">
        <v>80</v>
      </c>
    </row>
    <row r="19" spans="1:53" x14ac:dyDescent="0.25">
      <c r="A19" s="141" t="s">
        <v>266</v>
      </c>
      <c r="B19" s="132"/>
      <c r="C19" s="132"/>
      <c r="D19" s="203"/>
      <c r="E19" s="204">
        <v>0</v>
      </c>
      <c r="F19" s="205">
        <v>0</v>
      </c>
      <c r="G19" s="206">
        <f>E14</f>
        <v>0</v>
      </c>
      <c r="H19" s="207"/>
      <c r="I19" s="208">
        <f t="shared" ref="I19:I26" si="0">E19+F19*G19/100</f>
        <v>0</v>
      </c>
      <c r="BA19" s="1">
        <v>0</v>
      </c>
    </row>
    <row r="20" spans="1:53" x14ac:dyDescent="0.25">
      <c r="A20" s="141" t="s">
        <v>267</v>
      </c>
      <c r="B20" s="132"/>
      <c r="C20" s="132"/>
      <c r="D20" s="203"/>
      <c r="E20" s="204">
        <v>0</v>
      </c>
      <c r="F20" s="205">
        <v>0</v>
      </c>
      <c r="G20" s="206">
        <f t="shared" ref="G20:G26" si="1">G19</f>
        <v>0</v>
      </c>
      <c r="H20" s="207"/>
      <c r="I20" s="208">
        <f t="shared" si="0"/>
        <v>0</v>
      </c>
      <c r="BA20" s="1">
        <v>0</v>
      </c>
    </row>
    <row r="21" spans="1:53" x14ac:dyDescent="0.25">
      <c r="A21" s="141" t="s">
        <v>268</v>
      </c>
      <c r="B21" s="132"/>
      <c r="C21" s="132"/>
      <c r="D21" s="203"/>
      <c r="E21" s="204">
        <v>0</v>
      </c>
      <c r="F21" s="205">
        <v>0</v>
      </c>
      <c r="G21" s="206">
        <f t="shared" si="1"/>
        <v>0</v>
      </c>
      <c r="H21" s="207"/>
      <c r="I21" s="208">
        <f t="shared" si="0"/>
        <v>0</v>
      </c>
      <c r="BA21" s="1">
        <v>0</v>
      </c>
    </row>
    <row r="22" spans="1:53" x14ac:dyDescent="0.25">
      <c r="A22" s="141" t="s">
        <v>269</v>
      </c>
      <c r="B22" s="132"/>
      <c r="C22" s="132"/>
      <c r="D22" s="203"/>
      <c r="E22" s="204">
        <v>0</v>
      </c>
      <c r="F22" s="205">
        <v>0</v>
      </c>
      <c r="G22" s="206">
        <f t="shared" si="1"/>
        <v>0</v>
      </c>
      <c r="H22" s="207"/>
      <c r="I22" s="208">
        <f t="shared" si="0"/>
        <v>0</v>
      </c>
      <c r="BA22" s="1">
        <v>0</v>
      </c>
    </row>
    <row r="23" spans="1:53" x14ac:dyDescent="0.25">
      <c r="A23" s="141" t="s">
        <v>270</v>
      </c>
      <c r="B23" s="132"/>
      <c r="C23" s="132"/>
      <c r="D23" s="203"/>
      <c r="E23" s="204">
        <v>0</v>
      </c>
      <c r="F23" s="205">
        <v>0</v>
      </c>
      <c r="G23" s="206">
        <f t="shared" si="1"/>
        <v>0</v>
      </c>
      <c r="H23" s="207"/>
      <c r="I23" s="208">
        <f t="shared" si="0"/>
        <v>0</v>
      </c>
      <c r="BA23" s="1">
        <v>1</v>
      </c>
    </row>
    <row r="24" spans="1:53" x14ac:dyDescent="0.25">
      <c r="A24" s="141" t="s">
        <v>271</v>
      </c>
      <c r="B24" s="132"/>
      <c r="C24" s="132"/>
      <c r="D24" s="203"/>
      <c r="E24" s="204">
        <v>0</v>
      </c>
      <c r="F24" s="205">
        <v>0</v>
      </c>
      <c r="G24" s="206">
        <f t="shared" si="1"/>
        <v>0</v>
      </c>
      <c r="H24" s="207"/>
      <c r="I24" s="208">
        <f t="shared" si="0"/>
        <v>0</v>
      </c>
      <c r="BA24" s="1">
        <v>1</v>
      </c>
    </row>
    <row r="25" spans="1:53" x14ac:dyDescent="0.25">
      <c r="A25" s="141" t="s">
        <v>272</v>
      </c>
      <c r="B25" s="132"/>
      <c r="C25" s="132"/>
      <c r="D25" s="203"/>
      <c r="E25" s="204">
        <v>0</v>
      </c>
      <c r="F25" s="205">
        <v>0</v>
      </c>
      <c r="G25" s="206">
        <f t="shared" si="1"/>
        <v>0</v>
      </c>
      <c r="H25" s="207"/>
      <c r="I25" s="208">
        <f t="shared" si="0"/>
        <v>0</v>
      </c>
      <c r="BA25" s="1">
        <v>2</v>
      </c>
    </row>
    <row r="26" spans="1:53" x14ac:dyDescent="0.25">
      <c r="A26" s="141" t="s">
        <v>273</v>
      </c>
      <c r="B26" s="132"/>
      <c r="C26" s="132"/>
      <c r="D26" s="203"/>
      <c r="E26" s="204">
        <v>0</v>
      </c>
      <c r="F26" s="205">
        <v>0</v>
      </c>
      <c r="G26" s="206">
        <f t="shared" si="1"/>
        <v>0</v>
      </c>
      <c r="H26" s="207"/>
      <c r="I26" s="208">
        <f t="shared" si="0"/>
        <v>0</v>
      </c>
      <c r="BA26" s="1">
        <v>2</v>
      </c>
    </row>
    <row r="27" spans="1:53" ht="13.8" thickBot="1" x14ac:dyDescent="0.3">
      <c r="A27" s="209"/>
      <c r="B27" s="210" t="s">
        <v>82</v>
      </c>
      <c r="C27" s="211"/>
      <c r="D27" s="212"/>
      <c r="E27" s="213"/>
      <c r="F27" s="214"/>
      <c r="G27" s="214"/>
      <c r="H27" s="307">
        <f>SUM(I19:I26)</f>
        <v>0</v>
      </c>
      <c r="I27" s="308"/>
    </row>
    <row r="29" spans="1:53" x14ac:dyDescent="0.25">
      <c r="B29" s="14"/>
      <c r="F29" s="215"/>
      <c r="G29" s="216"/>
      <c r="H29" s="216"/>
      <c r="I29" s="46"/>
    </row>
    <row r="30" spans="1:53" x14ac:dyDescent="0.25">
      <c r="F30" s="215"/>
      <c r="G30" s="216"/>
      <c r="H30" s="216"/>
      <c r="I30" s="46"/>
    </row>
    <row r="31" spans="1:53" x14ac:dyDescent="0.25">
      <c r="F31" s="215"/>
      <c r="G31" s="216"/>
      <c r="H31" s="216"/>
      <c r="I31" s="46"/>
    </row>
    <row r="32" spans="1:53" x14ac:dyDescent="0.25"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  <row r="77" spans="6:9" x14ac:dyDescent="0.25">
      <c r="F77" s="215"/>
      <c r="G77" s="216"/>
      <c r="H77" s="216"/>
      <c r="I77" s="46"/>
    </row>
    <row r="78" spans="6:9" x14ac:dyDescent="0.25">
      <c r="F78" s="215"/>
      <c r="G78" s="216"/>
      <c r="H78" s="216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9"/>
  <dimension ref="A1:BZ133"/>
  <sheetViews>
    <sheetView showGridLines="0" showZeros="0" zoomScaleNormal="100" zoomScaleSheetLayoutView="100" workbookViewId="0">
      <selection activeCell="O17" sqref="O17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9.88671875" style="217" customWidth="1"/>
    <col min="7" max="7" width="13.88671875" style="217" customWidth="1"/>
    <col min="8" max="8" width="11.6640625" style="217" customWidth="1"/>
    <col min="9" max="9" width="11.5546875" style="217" customWidth="1"/>
    <col min="10" max="10" width="11" style="217" hidden="1" customWidth="1"/>
    <col min="11" max="11" width="10.44140625" style="217" hidden="1" customWidth="1"/>
    <col min="12" max="12" width="8.10937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08 Rek'!H1</f>
        <v>8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08 Rek'!G2</f>
        <v>Přeložka vodovodu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444</v>
      </c>
      <c r="C8" s="245" t="s">
        <v>445</v>
      </c>
      <c r="D8" s="246" t="s">
        <v>145</v>
      </c>
      <c r="E8" s="247">
        <v>53.76</v>
      </c>
      <c r="F8" s="247"/>
      <c r="G8" s="248">
        <f>E8*F8</f>
        <v>0</v>
      </c>
      <c r="H8" s="249">
        <v>0</v>
      </c>
      <c r="I8" s="250">
        <f>E8*H8</f>
        <v>0</v>
      </c>
      <c r="J8" s="249">
        <v>-0.316</v>
      </c>
      <c r="K8" s="250">
        <f>E8*J8</f>
        <v>-16.988160000000001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43">
        <v>2</v>
      </c>
      <c r="B9" s="244" t="s">
        <v>446</v>
      </c>
      <c r="C9" s="245" t="s">
        <v>447</v>
      </c>
      <c r="D9" s="246" t="s">
        <v>110</v>
      </c>
      <c r="E9" s="247">
        <v>43.2</v>
      </c>
      <c r="F9" s="247"/>
      <c r="G9" s="248">
        <f>E9*F9</f>
        <v>0</v>
      </c>
      <c r="H9" s="249">
        <v>0</v>
      </c>
      <c r="I9" s="250">
        <f>E9*H9</f>
        <v>0</v>
      </c>
      <c r="J9" s="249">
        <v>0</v>
      </c>
      <c r="K9" s="250">
        <f>E9*J9</f>
        <v>0</v>
      </c>
      <c r="M9" s="242">
        <v>2</v>
      </c>
      <c r="Y9" s="217">
        <v>1</v>
      </c>
      <c r="Z9" s="217">
        <v>1</v>
      </c>
      <c r="AA9" s="217">
        <v>1</v>
      </c>
      <c r="AX9" s="217">
        <v>1</v>
      </c>
      <c r="AY9" s="217">
        <f>IF(AX9=1,G9,0)</f>
        <v>0</v>
      </c>
      <c r="AZ9" s="217">
        <f>IF(AX9=2,G9,0)</f>
        <v>0</v>
      </c>
      <c r="BA9" s="217">
        <f>IF(AX9=3,G9,0)</f>
        <v>0</v>
      </c>
      <c r="BB9" s="217">
        <f>IF(AX9=4,G9,0)</f>
        <v>0</v>
      </c>
      <c r="BC9" s="217">
        <f>IF(AX9=5,G9,0)</f>
        <v>0</v>
      </c>
      <c r="BY9" s="242">
        <v>1</v>
      </c>
      <c r="BZ9" s="242">
        <v>1</v>
      </c>
    </row>
    <row r="10" spans="1:78" x14ac:dyDescent="0.25">
      <c r="A10" s="251"/>
      <c r="B10" s="253"/>
      <c r="C10" s="316" t="s">
        <v>506</v>
      </c>
      <c r="D10" s="310"/>
      <c r="E10" s="254">
        <v>43.2</v>
      </c>
      <c r="F10" s="255"/>
      <c r="G10" s="256"/>
      <c r="H10" s="257"/>
      <c r="I10" s="252"/>
      <c r="J10" s="258"/>
      <c r="K10" s="252"/>
      <c r="M10" s="242"/>
    </row>
    <row r="11" spans="1:78" x14ac:dyDescent="0.25">
      <c r="A11" s="243">
        <v>3</v>
      </c>
      <c r="B11" s="244" t="s">
        <v>449</v>
      </c>
      <c r="C11" s="245" t="s">
        <v>450</v>
      </c>
      <c r="D11" s="246" t="s">
        <v>110</v>
      </c>
      <c r="E11" s="247">
        <v>43.2</v>
      </c>
      <c r="F11" s="247"/>
      <c r="G11" s="248">
        <f>E11*F11</f>
        <v>0</v>
      </c>
      <c r="H11" s="249">
        <v>0</v>
      </c>
      <c r="I11" s="250">
        <f>E11*H11</f>
        <v>0</v>
      </c>
      <c r="J11" s="249">
        <v>0</v>
      </c>
      <c r="K11" s="250">
        <f>E11*J11</f>
        <v>0</v>
      </c>
      <c r="M11" s="242">
        <v>2</v>
      </c>
      <c r="Y11" s="217">
        <v>1</v>
      </c>
      <c r="Z11" s="217">
        <v>1</v>
      </c>
      <c r="AA11" s="217">
        <v>1</v>
      </c>
      <c r="AX11" s="217">
        <v>1</v>
      </c>
      <c r="AY11" s="217">
        <f>IF(AX11=1,G11,0)</f>
        <v>0</v>
      </c>
      <c r="AZ11" s="217">
        <f>IF(AX11=2,G11,0)</f>
        <v>0</v>
      </c>
      <c r="BA11" s="217">
        <f>IF(AX11=3,G11,0)</f>
        <v>0</v>
      </c>
      <c r="BB11" s="217">
        <f>IF(AX11=4,G11,0)</f>
        <v>0</v>
      </c>
      <c r="BC11" s="217">
        <f>IF(AX11=5,G11,0)</f>
        <v>0</v>
      </c>
      <c r="BY11" s="242">
        <v>1</v>
      </c>
      <c r="BZ11" s="242">
        <v>1</v>
      </c>
    </row>
    <row r="12" spans="1:78" x14ac:dyDescent="0.25">
      <c r="A12" s="243">
        <v>4</v>
      </c>
      <c r="B12" s="244" t="s">
        <v>327</v>
      </c>
      <c r="C12" s="245" t="s">
        <v>328</v>
      </c>
      <c r="D12" s="246" t="s">
        <v>110</v>
      </c>
      <c r="E12" s="247">
        <v>43.2</v>
      </c>
      <c r="F12" s="247"/>
      <c r="G12" s="248">
        <f>E12*F12</f>
        <v>0</v>
      </c>
      <c r="H12" s="249">
        <v>0</v>
      </c>
      <c r="I12" s="250">
        <f>E12*H12</f>
        <v>0</v>
      </c>
      <c r="J12" s="249">
        <v>0</v>
      </c>
      <c r="K12" s="250">
        <f>E12*J12</f>
        <v>0</v>
      </c>
      <c r="M12" s="242">
        <v>2</v>
      </c>
      <c r="Y12" s="217">
        <v>1</v>
      </c>
      <c r="Z12" s="217">
        <v>0</v>
      </c>
      <c r="AA12" s="217">
        <v>0</v>
      </c>
      <c r="AX12" s="217">
        <v>1</v>
      </c>
      <c r="AY12" s="217">
        <f>IF(AX12=1,G12,0)</f>
        <v>0</v>
      </c>
      <c r="AZ12" s="217">
        <f>IF(AX12=2,G12,0)</f>
        <v>0</v>
      </c>
      <c r="BA12" s="217">
        <f>IF(AX12=3,G12,0)</f>
        <v>0</v>
      </c>
      <c r="BB12" s="217">
        <f>IF(AX12=4,G12,0)</f>
        <v>0</v>
      </c>
      <c r="BC12" s="217">
        <f>IF(AX12=5,G12,0)</f>
        <v>0</v>
      </c>
      <c r="BY12" s="242">
        <v>1</v>
      </c>
      <c r="BZ12" s="242">
        <v>0</v>
      </c>
    </row>
    <row r="13" spans="1:78" x14ac:dyDescent="0.25">
      <c r="A13" s="243">
        <v>5</v>
      </c>
      <c r="B13" s="244" t="s">
        <v>127</v>
      </c>
      <c r="C13" s="245" t="s">
        <v>128</v>
      </c>
      <c r="D13" s="246" t="s">
        <v>110</v>
      </c>
      <c r="E13" s="247">
        <v>70.847999999999999</v>
      </c>
      <c r="F13" s="247"/>
      <c r="G13" s="248">
        <f>E13*F13</f>
        <v>0</v>
      </c>
      <c r="H13" s="249">
        <v>0</v>
      </c>
      <c r="I13" s="250">
        <f>E13*H13</f>
        <v>0</v>
      </c>
      <c r="J13" s="249">
        <v>0</v>
      </c>
      <c r="K13" s="250">
        <f>E13*J13</f>
        <v>0</v>
      </c>
      <c r="M13" s="242">
        <v>2</v>
      </c>
      <c r="Y13" s="217">
        <v>1</v>
      </c>
      <c r="Z13" s="217">
        <v>1</v>
      </c>
      <c r="AA13" s="217">
        <v>1</v>
      </c>
      <c r="AX13" s="217">
        <v>1</v>
      </c>
      <c r="AY13" s="217">
        <f>IF(AX13=1,G13,0)</f>
        <v>0</v>
      </c>
      <c r="AZ13" s="217">
        <f>IF(AX13=2,G13,0)</f>
        <v>0</v>
      </c>
      <c r="BA13" s="217">
        <f>IF(AX13=3,G13,0)</f>
        <v>0</v>
      </c>
      <c r="BB13" s="217">
        <f>IF(AX13=4,G13,0)</f>
        <v>0</v>
      </c>
      <c r="BC13" s="217">
        <f>IF(AX13=5,G13,0)</f>
        <v>0</v>
      </c>
      <c r="BY13" s="242">
        <v>1</v>
      </c>
      <c r="BZ13" s="242">
        <v>1</v>
      </c>
    </row>
    <row r="14" spans="1:78" x14ac:dyDescent="0.25">
      <c r="A14" s="251"/>
      <c r="B14" s="253"/>
      <c r="C14" s="316" t="s">
        <v>507</v>
      </c>
      <c r="D14" s="310"/>
      <c r="E14" s="254">
        <v>43.2</v>
      </c>
      <c r="F14" s="255"/>
      <c r="G14" s="256"/>
      <c r="H14" s="257"/>
      <c r="I14" s="252"/>
      <c r="J14" s="258"/>
      <c r="K14" s="252"/>
      <c r="M14" s="242"/>
    </row>
    <row r="15" spans="1:78" x14ac:dyDescent="0.25">
      <c r="A15" s="251"/>
      <c r="B15" s="253"/>
      <c r="C15" s="316" t="s">
        <v>508</v>
      </c>
      <c r="D15" s="310"/>
      <c r="E15" s="254">
        <v>27.648</v>
      </c>
      <c r="F15" s="255"/>
      <c r="G15" s="256"/>
      <c r="H15" s="257"/>
      <c r="I15" s="252"/>
      <c r="J15" s="258"/>
      <c r="K15" s="252"/>
      <c r="M15" s="242"/>
    </row>
    <row r="16" spans="1:78" x14ac:dyDescent="0.25">
      <c r="A16" s="243">
        <v>6</v>
      </c>
      <c r="B16" s="244" t="s">
        <v>283</v>
      </c>
      <c r="C16" s="245" t="s">
        <v>284</v>
      </c>
      <c r="D16" s="246" t="s">
        <v>110</v>
      </c>
      <c r="E16" s="247">
        <v>27.648</v>
      </c>
      <c r="F16" s="247"/>
      <c r="G16" s="248">
        <f>E16*F16</f>
        <v>0</v>
      </c>
      <c r="H16" s="249">
        <v>0</v>
      </c>
      <c r="I16" s="250">
        <f>E16*H16</f>
        <v>0</v>
      </c>
      <c r="J16" s="249">
        <v>0</v>
      </c>
      <c r="K16" s="250">
        <f>E16*J16</f>
        <v>0</v>
      </c>
      <c r="M16" s="242">
        <v>2</v>
      </c>
      <c r="Y16" s="217">
        <v>1</v>
      </c>
      <c r="Z16" s="217">
        <v>1</v>
      </c>
      <c r="AA16" s="217">
        <v>1</v>
      </c>
      <c r="AX16" s="217">
        <v>1</v>
      </c>
      <c r="AY16" s="217">
        <f>IF(AX16=1,G16,0)</f>
        <v>0</v>
      </c>
      <c r="AZ16" s="217">
        <f>IF(AX16=2,G16,0)</f>
        <v>0</v>
      </c>
      <c r="BA16" s="217">
        <f>IF(AX16=3,G16,0)</f>
        <v>0</v>
      </c>
      <c r="BB16" s="217">
        <f>IF(AX16=4,G16,0)</f>
        <v>0</v>
      </c>
      <c r="BC16" s="217">
        <f>IF(AX16=5,G16,0)</f>
        <v>0</v>
      </c>
      <c r="BY16" s="242">
        <v>1</v>
      </c>
      <c r="BZ16" s="242">
        <v>1</v>
      </c>
    </row>
    <row r="17" spans="1:78" x14ac:dyDescent="0.25">
      <c r="A17" s="251"/>
      <c r="B17" s="253"/>
      <c r="C17" s="316" t="s">
        <v>508</v>
      </c>
      <c r="D17" s="310"/>
      <c r="E17" s="254">
        <v>27.648</v>
      </c>
      <c r="F17" s="255"/>
      <c r="G17" s="256"/>
      <c r="H17" s="257"/>
      <c r="I17" s="252"/>
      <c r="J17" s="258"/>
      <c r="K17" s="252"/>
      <c r="M17" s="242"/>
    </row>
    <row r="18" spans="1:78" x14ac:dyDescent="0.25">
      <c r="A18" s="243">
        <v>7</v>
      </c>
      <c r="B18" s="244" t="s">
        <v>133</v>
      </c>
      <c r="C18" s="245" t="s">
        <v>134</v>
      </c>
      <c r="D18" s="246" t="s">
        <v>110</v>
      </c>
      <c r="E18" s="247">
        <v>43.2</v>
      </c>
      <c r="F18" s="247"/>
      <c r="G18" s="248">
        <f>E18*F18</f>
        <v>0</v>
      </c>
      <c r="H18" s="249">
        <v>0</v>
      </c>
      <c r="I18" s="250">
        <f>E18*H18</f>
        <v>0</v>
      </c>
      <c r="J18" s="249">
        <v>0</v>
      </c>
      <c r="K18" s="250">
        <f>E18*J18</f>
        <v>0</v>
      </c>
      <c r="M18" s="242">
        <v>2</v>
      </c>
      <c r="Y18" s="217">
        <v>1</v>
      </c>
      <c r="Z18" s="217">
        <v>1</v>
      </c>
      <c r="AA18" s="217">
        <v>1</v>
      </c>
      <c r="AX18" s="217">
        <v>1</v>
      </c>
      <c r="AY18" s="217">
        <f>IF(AX18=1,G18,0)</f>
        <v>0</v>
      </c>
      <c r="AZ18" s="217">
        <f>IF(AX18=2,G18,0)</f>
        <v>0</v>
      </c>
      <c r="BA18" s="217">
        <f>IF(AX18=3,G18,0)</f>
        <v>0</v>
      </c>
      <c r="BB18" s="217">
        <f>IF(AX18=4,G18,0)</f>
        <v>0</v>
      </c>
      <c r="BC18" s="217">
        <f>IF(AX18=5,G18,0)</f>
        <v>0</v>
      </c>
      <c r="BY18" s="242">
        <v>1</v>
      </c>
      <c r="BZ18" s="242">
        <v>1</v>
      </c>
    </row>
    <row r="19" spans="1:78" x14ac:dyDescent="0.25">
      <c r="A19" s="243">
        <v>8</v>
      </c>
      <c r="B19" s="244" t="s">
        <v>459</v>
      </c>
      <c r="C19" s="245" t="s">
        <v>460</v>
      </c>
      <c r="D19" s="246" t="s">
        <v>110</v>
      </c>
      <c r="E19" s="247">
        <v>27.648</v>
      </c>
      <c r="F19" s="247"/>
      <c r="G19" s="248">
        <f>E19*F19</f>
        <v>0</v>
      </c>
      <c r="H19" s="249">
        <v>0</v>
      </c>
      <c r="I19" s="250">
        <f>E19*H19</f>
        <v>0</v>
      </c>
      <c r="J19" s="249">
        <v>0</v>
      </c>
      <c r="K19" s="250">
        <f>E19*J19</f>
        <v>0</v>
      </c>
      <c r="M19" s="242">
        <v>2</v>
      </c>
      <c r="Y19" s="217">
        <v>1</v>
      </c>
      <c r="Z19" s="217">
        <v>1</v>
      </c>
      <c r="AA19" s="217">
        <v>1</v>
      </c>
      <c r="AX19" s="217">
        <v>1</v>
      </c>
      <c r="AY19" s="217">
        <f>IF(AX19=1,G19,0)</f>
        <v>0</v>
      </c>
      <c r="AZ19" s="217">
        <f>IF(AX19=2,G19,0)</f>
        <v>0</v>
      </c>
      <c r="BA19" s="217">
        <f>IF(AX19=3,G19,0)</f>
        <v>0</v>
      </c>
      <c r="BB19" s="217">
        <f>IF(AX19=4,G19,0)</f>
        <v>0</v>
      </c>
      <c r="BC19" s="217">
        <f>IF(AX19=5,G19,0)</f>
        <v>0</v>
      </c>
      <c r="BY19" s="242">
        <v>1</v>
      </c>
      <c r="BZ19" s="242">
        <v>1</v>
      </c>
    </row>
    <row r="20" spans="1:78" x14ac:dyDescent="0.25">
      <c r="A20" s="251"/>
      <c r="B20" s="253"/>
      <c r="C20" s="316" t="s">
        <v>508</v>
      </c>
      <c r="D20" s="310"/>
      <c r="E20" s="254">
        <v>27.648</v>
      </c>
      <c r="F20" s="255"/>
      <c r="G20" s="256"/>
      <c r="H20" s="257"/>
      <c r="I20" s="252"/>
      <c r="J20" s="258"/>
      <c r="K20" s="252"/>
      <c r="M20" s="242"/>
    </row>
    <row r="21" spans="1:78" ht="20.399999999999999" x14ac:dyDescent="0.25">
      <c r="A21" s="243">
        <v>9</v>
      </c>
      <c r="B21" s="244" t="s">
        <v>285</v>
      </c>
      <c r="C21" s="245" t="s">
        <v>286</v>
      </c>
      <c r="D21" s="246" t="s">
        <v>110</v>
      </c>
      <c r="E21" s="247">
        <v>11.952</v>
      </c>
      <c r="F21" s="247"/>
      <c r="G21" s="248">
        <f>E21*F21</f>
        <v>0</v>
      </c>
      <c r="H21" s="249">
        <v>1.7</v>
      </c>
      <c r="I21" s="250">
        <f>E21*H21</f>
        <v>20.3184</v>
      </c>
      <c r="J21" s="249">
        <v>0</v>
      </c>
      <c r="K21" s="250">
        <f>E21*J21</f>
        <v>0</v>
      </c>
      <c r="M21" s="242">
        <v>2</v>
      </c>
      <c r="Y21" s="217">
        <v>1</v>
      </c>
      <c r="Z21" s="217">
        <v>1</v>
      </c>
      <c r="AA21" s="217">
        <v>1</v>
      </c>
      <c r="AX21" s="217">
        <v>1</v>
      </c>
      <c r="AY21" s="217">
        <f>IF(AX21=1,G21,0)</f>
        <v>0</v>
      </c>
      <c r="AZ21" s="217">
        <f>IF(AX21=2,G21,0)</f>
        <v>0</v>
      </c>
      <c r="BA21" s="217">
        <f>IF(AX21=3,G21,0)</f>
        <v>0</v>
      </c>
      <c r="BB21" s="217">
        <f>IF(AX21=4,G21,0)</f>
        <v>0</v>
      </c>
      <c r="BC21" s="217">
        <f>IF(AX21=5,G21,0)</f>
        <v>0</v>
      </c>
      <c r="BY21" s="242">
        <v>1</v>
      </c>
      <c r="BZ21" s="242">
        <v>1</v>
      </c>
    </row>
    <row r="22" spans="1:78" x14ac:dyDescent="0.25">
      <c r="A22" s="251"/>
      <c r="B22" s="253"/>
      <c r="C22" s="316" t="s">
        <v>509</v>
      </c>
      <c r="D22" s="310"/>
      <c r="E22" s="254">
        <v>11.952</v>
      </c>
      <c r="F22" s="255"/>
      <c r="G22" s="256"/>
      <c r="H22" s="257"/>
      <c r="I22" s="252"/>
      <c r="J22" s="258"/>
      <c r="K22" s="252"/>
      <c r="M22" s="242"/>
    </row>
    <row r="23" spans="1:78" x14ac:dyDescent="0.25">
      <c r="A23" s="259"/>
      <c r="B23" s="260" t="s">
        <v>99</v>
      </c>
      <c r="C23" s="261" t="s">
        <v>107</v>
      </c>
      <c r="D23" s="262"/>
      <c r="E23" s="263"/>
      <c r="F23" s="264"/>
      <c r="G23" s="265">
        <f>SUM(G7:G22)</f>
        <v>0</v>
      </c>
      <c r="H23" s="266"/>
      <c r="I23" s="267">
        <f>SUM(I7:I22)</f>
        <v>20.3184</v>
      </c>
      <c r="J23" s="266"/>
      <c r="K23" s="267">
        <f>SUM(K7:K22)</f>
        <v>-16.988160000000001</v>
      </c>
      <c r="M23" s="242">
        <v>4</v>
      </c>
      <c r="AY23" s="268">
        <f>SUM(AY7:AY22)</f>
        <v>0</v>
      </c>
      <c r="AZ23" s="268">
        <f>SUM(AZ7:AZ22)</f>
        <v>0</v>
      </c>
      <c r="BA23" s="268">
        <f>SUM(BA7:BA22)</f>
        <v>0</v>
      </c>
      <c r="BB23" s="268">
        <f>SUM(BB7:BB22)</f>
        <v>0</v>
      </c>
      <c r="BC23" s="268">
        <f>SUM(BC7:BC22)</f>
        <v>0</v>
      </c>
    </row>
    <row r="24" spans="1:78" x14ac:dyDescent="0.25">
      <c r="A24" s="232" t="s">
        <v>96</v>
      </c>
      <c r="B24" s="233" t="s">
        <v>198</v>
      </c>
      <c r="C24" s="234" t="s">
        <v>199</v>
      </c>
      <c r="D24" s="235"/>
      <c r="E24" s="236"/>
      <c r="F24" s="236"/>
      <c r="G24" s="237"/>
      <c r="H24" s="238"/>
      <c r="I24" s="239"/>
      <c r="J24" s="240"/>
      <c r="K24" s="241"/>
      <c r="M24" s="242">
        <v>1</v>
      </c>
    </row>
    <row r="25" spans="1:78" x14ac:dyDescent="0.25">
      <c r="A25" s="243">
        <v>10</v>
      </c>
      <c r="B25" s="244" t="s">
        <v>464</v>
      </c>
      <c r="C25" s="245" t="s">
        <v>465</v>
      </c>
      <c r="D25" s="246" t="s">
        <v>110</v>
      </c>
      <c r="E25" s="247">
        <v>3.6</v>
      </c>
      <c r="F25" s="247"/>
      <c r="G25" s="248">
        <f>E25*F25</f>
        <v>0</v>
      </c>
      <c r="H25" s="249">
        <v>1.1322000000000001</v>
      </c>
      <c r="I25" s="250">
        <f>E25*H25</f>
        <v>4.0759200000000009</v>
      </c>
      <c r="J25" s="249">
        <v>0</v>
      </c>
      <c r="K25" s="250">
        <f>E25*J25</f>
        <v>0</v>
      </c>
      <c r="M25" s="242">
        <v>2</v>
      </c>
      <c r="Y25" s="217">
        <v>1</v>
      </c>
      <c r="Z25" s="217">
        <v>1</v>
      </c>
      <c r="AA25" s="217">
        <v>1</v>
      </c>
      <c r="AX25" s="217">
        <v>1</v>
      </c>
      <c r="AY25" s="217">
        <f>IF(AX25=1,G25,0)</f>
        <v>0</v>
      </c>
      <c r="AZ25" s="217">
        <f>IF(AX25=2,G25,0)</f>
        <v>0</v>
      </c>
      <c r="BA25" s="217">
        <f>IF(AX25=3,G25,0)</f>
        <v>0</v>
      </c>
      <c r="BB25" s="217">
        <f>IF(AX25=4,G25,0)</f>
        <v>0</v>
      </c>
      <c r="BC25" s="217">
        <f>IF(AX25=5,G25,0)</f>
        <v>0</v>
      </c>
      <c r="BY25" s="242">
        <v>1</v>
      </c>
      <c r="BZ25" s="242">
        <v>1</v>
      </c>
    </row>
    <row r="26" spans="1:78" x14ac:dyDescent="0.25">
      <c r="A26" s="251"/>
      <c r="B26" s="253"/>
      <c r="C26" s="316" t="s">
        <v>510</v>
      </c>
      <c r="D26" s="310"/>
      <c r="E26" s="254">
        <v>3.6</v>
      </c>
      <c r="F26" s="255"/>
      <c r="G26" s="256"/>
      <c r="H26" s="257"/>
      <c r="I26" s="252"/>
      <c r="J26" s="258"/>
      <c r="K26" s="252"/>
      <c r="M26" s="242"/>
    </row>
    <row r="27" spans="1:78" x14ac:dyDescent="0.25">
      <c r="A27" s="259"/>
      <c r="B27" s="260" t="s">
        <v>99</v>
      </c>
      <c r="C27" s="261" t="s">
        <v>200</v>
      </c>
      <c r="D27" s="262"/>
      <c r="E27" s="263"/>
      <c r="F27" s="264"/>
      <c r="G27" s="265">
        <f>SUM(G24:G26)</f>
        <v>0</v>
      </c>
      <c r="H27" s="266"/>
      <c r="I27" s="267">
        <f>SUM(I24:I26)</f>
        <v>4.0759200000000009</v>
      </c>
      <c r="J27" s="266"/>
      <c r="K27" s="267">
        <f>SUM(K24:K26)</f>
        <v>0</v>
      </c>
      <c r="M27" s="242">
        <v>4</v>
      </c>
      <c r="AY27" s="268">
        <f>SUM(AY24:AY26)</f>
        <v>0</v>
      </c>
      <c r="AZ27" s="268">
        <f>SUM(AZ24:AZ26)</f>
        <v>0</v>
      </c>
      <c r="BA27" s="268">
        <f>SUM(BA24:BA26)</f>
        <v>0</v>
      </c>
      <c r="BB27" s="268">
        <f>SUM(BB24:BB26)</f>
        <v>0</v>
      </c>
      <c r="BC27" s="268">
        <f>SUM(BC24:BC26)</f>
        <v>0</v>
      </c>
    </row>
    <row r="28" spans="1:78" x14ac:dyDescent="0.25">
      <c r="A28" s="232" t="s">
        <v>96</v>
      </c>
      <c r="B28" s="233" t="s">
        <v>214</v>
      </c>
      <c r="C28" s="234" t="s">
        <v>215</v>
      </c>
      <c r="D28" s="235"/>
      <c r="E28" s="236"/>
      <c r="F28" s="236"/>
      <c r="G28" s="237"/>
      <c r="H28" s="238"/>
      <c r="I28" s="239"/>
      <c r="J28" s="240"/>
      <c r="K28" s="241"/>
      <c r="M28" s="242">
        <v>1</v>
      </c>
    </row>
    <row r="29" spans="1:78" x14ac:dyDescent="0.25">
      <c r="A29" s="243">
        <v>11</v>
      </c>
      <c r="B29" s="244" t="s">
        <v>424</v>
      </c>
      <c r="C29" s="245" t="s">
        <v>425</v>
      </c>
      <c r="D29" s="246" t="s">
        <v>145</v>
      </c>
      <c r="E29" s="247">
        <v>20.16</v>
      </c>
      <c r="F29" s="247"/>
      <c r="G29" s="248">
        <f>E29*F29</f>
        <v>0</v>
      </c>
      <c r="H29" s="249">
        <v>0.37080000000000002</v>
      </c>
      <c r="I29" s="250">
        <f>E29*H29</f>
        <v>7.4753280000000002</v>
      </c>
      <c r="J29" s="249">
        <v>0</v>
      </c>
      <c r="K29" s="250">
        <f>E29*J29</f>
        <v>0</v>
      </c>
      <c r="M29" s="242">
        <v>2</v>
      </c>
      <c r="Y29" s="217">
        <v>1</v>
      </c>
      <c r="Z29" s="217">
        <v>1</v>
      </c>
      <c r="AA29" s="217">
        <v>1</v>
      </c>
      <c r="AX29" s="217">
        <v>1</v>
      </c>
      <c r="AY29" s="217">
        <f>IF(AX29=1,G29,0)</f>
        <v>0</v>
      </c>
      <c r="AZ29" s="217">
        <f>IF(AX29=2,G29,0)</f>
        <v>0</v>
      </c>
      <c r="BA29" s="217">
        <f>IF(AX29=3,G29,0)</f>
        <v>0</v>
      </c>
      <c r="BB29" s="217">
        <f>IF(AX29=4,G29,0)</f>
        <v>0</v>
      </c>
      <c r="BC29" s="217">
        <f>IF(AX29=5,G29,0)</f>
        <v>0</v>
      </c>
      <c r="BY29" s="242">
        <v>1</v>
      </c>
      <c r="BZ29" s="242">
        <v>1</v>
      </c>
    </row>
    <row r="30" spans="1:78" x14ac:dyDescent="0.25">
      <c r="A30" s="251"/>
      <c r="B30" s="253"/>
      <c r="C30" s="316" t="s">
        <v>511</v>
      </c>
      <c r="D30" s="310"/>
      <c r="E30" s="254">
        <v>20.16</v>
      </c>
      <c r="F30" s="255"/>
      <c r="G30" s="256"/>
      <c r="H30" s="257"/>
      <c r="I30" s="252"/>
      <c r="J30" s="258"/>
      <c r="K30" s="252"/>
      <c r="M30" s="242"/>
    </row>
    <row r="31" spans="1:78" x14ac:dyDescent="0.25">
      <c r="A31" s="243">
        <v>12</v>
      </c>
      <c r="B31" s="244" t="s">
        <v>426</v>
      </c>
      <c r="C31" s="245" t="s">
        <v>427</v>
      </c>
      <c r="D31" s="246" t="s">
        <v>145</v>
      </c>
      <c r="E31" s="247">
        <v>53.76</v>
      </c>
      <c r="F31" s="247"/>
      <c r="G31" s="248">
        <f>E31*F31</f>
        <v>0</v>
      </c>
      <c r="H31" s="249">
        <v>0.13188</v>
      </c>
      <c r="I31" s="250">
        <f>E31*H31</f>
        <v>7.0898687999999996</v>
      </c>
      <c r="J31" s="249">
        <v>0</v>
      </c>
      <c r="K31" s="250">
        <f>E31*J31</f>
        <v>0</v>
      </c>
      <c r="M31" s="242">
        <v>2</v>
      </c>
      <c r="Y31" s="217">
        <v>1</v>
      </c>
      <c r="Z31" s="217">
        <v>1</v>
      </c>
      <c r="AA31" s="217">
        <v>1</v>
      </c>
      <c r="AX31" s="217">
        <v>1</v>
      </c>
      <c r="AY31" s="217">
        <f>IF(AX31=1,G31,0)</f>
        <v>0</v>
      </c>
      <c r="AZ31" s="217">
        <f>IF(AX31=2,G31,0)</f>
        <v>0</v>
      </c>
      <c r="BA31" s="217">
        <f>IF(AX31=3,G31,0)</f>
        <v>0</v>
      </c>
      <c r="BB31" s="217">
        <f>IF(AX31=4,G31,0)</f>
        <v>0</v>
      </c>
      <c r="BC31" s="217">
        <f>IF(AX31=5,G31,0)</f>
        <v>0</v>
      </c>
      <c r="BY31" s="242">
        <v>1</v>
      </c>
      <c r="BZ31" s="242">
        <v>1</v>
      </c>
    </row>
    <row r="32" spans="1:78" x14ac:dyDescent="0.25">
      <c r="A32" s="243">
        <v>13</v>
      </c>
      <c r="B32" s="244" t="s">
        <v>430</v>
      </c>
      <c r="C32" s="245" t="s">
        <v>431</v>
      </c>
      <c r="D32" s="246" t="s">
        <v>145</v>
      </c>
      <c r="E32" s="247">
        <v>53.76</v>
      </c>
      <c r="F32" s="247"/>
      <c r="G32" s="248">
        <f>E32*F32</f>
        <v>0</v>
      </c>
      <c r="H32" s="249">
        <v>9.2799999999999994E-2</v>
      </c>
      <c r="I32" s="250">
        <f>E32*H32</f>
        <v>4.9889279999999996</v>
      </c>
      <c r="J32" s="249">
        <v>0</v>
      </c>
      <c r="K32" s="250">
        <f>E32*J32</f>
        <v>0</v>
      </c>
      <c r="M32" s="242">
        <v>2</v>
      </c>
      <c r="Y32" s="217">
        <v>1</v>
      </c>
      <c r="Z32" s="217">
        <v>1</v>
      </c>
      <c r="AA32" s="217">
        <v>1</v>
      </c>
      <c r="AX32" s="217">
        <v>1</v>
      </c>
      <c r="AY32" s="217">
        <f>IF(AX32=1,G32,0)</f>
        <v>0</v>
      </c>
      <c r="AZ32" s="217">
        <f>IF(AX32=2,G32,0)</f>
        <v>0</v>
      </c>
      <c r="BA32" s="217">
        <f>IF(AX32=3,G32,0)</f>
        <v>0</v>
      </c>
      <c r="BB32" s="217">
        <f>IF(AX32=4,G32,0)</f>
        <v>0</v>
      </c>
      <c r="BC32" s="217">
        <f>IF(AX32=5,G32,0)</f>
        <v>0</v>
      </c>
      <c r="BY32" s="242">
        <v>1</v>
      </c>
      <c r="BZ32" s="242">
        <v>1</v>
      </c>
    </row>
    <row r="33" spans="1:78" x14ac:dyDescent="0.25">
      <c r="A33" s="243">
        <v>14</v>
      </c>
      <c r="B33" s="244" t="s">
        <v>432</v>
      </c>
      <c r="C33" s="245" t="s">
        <v>433</v>
      </c>
      <c r="D33" s="246" t="s">
        <v>145</v>
      </c>
      <c r="E33" s="247">
        <v>53.76</v>
      </c>
      <c r="F33" s="247"/>
      <c r="G33" s="248">
        <f>E33*F33</f>
        <v>0</v>
      </c>
      <c r="H33" s="249">
        <v>0.15318999999999999</v>
      </c>
      <c r="I33" s="250">
        <f>E33*H33</f>
        <v>8.2354943999999985</v>
      </c>
      <c r="J33" s="249">
        <v>0</v>
      </c>
      <c r="K33" s="250">
        <f>E33*J33</f>
        <v>0</v>
      </c>
      <c r="M33" s="242">
        <v>2</v>
      </c>
      <c r="Y33" s="217">
        <v>1</v>
      </c>
      <c r="Z33" s="217">
        <v>1</v>
      </c>
      <c r="AA33" s="217">
        <v>1</v>
      </c>
      <c r="AX33" s="217">
        <v>1</v>
      </c>
      <c r="AY33" s="217">
        <f>IF(AX33=1,G33,0)</f>
        <v>0</v>
      </c>
      <c r="AZ33" s="217">
        <f>IF(AX33=2,G33,0)</f>
        <v>0</v>
      </c>
      <c r="BA33" s="217">
        <f>IF(AX33=3,G33,0)</f>
        <v>0</v>
      </c>
      <c r="BB33" s="217">
        <f>IF(AX33=4,G33,0)</f>
        <v>0</v>
      </c>
      <c r="BC33" s="217">
        <f>IF(AX33=5,G33,0)</f>
        <v>0</v>
      </c>
      <c r="BY33" s="242">
        <v>1</v>
      </c>
      <c r="BZ33" s="242">
        <v>1</v>
      </c>
    </row>
    <row r="34" spans="1:78" x14ac:dyDescent="0.25">
      <c r="A34" s="251"/>
      <c r="B34" s="253"/>
      <c r="C34" s="316" t="s">
        <v>512</v>
      </c>
      <c r="D34" s="310"/>
      <c r="E34" s="254">
        <v>53.76</v>
      </c>
      <c r="F34" s="255"/>
      <c r="G34" s="256"/>
      <c r="H34" s="257"/>
      <c r="I34" s="252"/>
      <c r="J34" s="258"/>
      <c r="K34" s="252"/>
      <c r="M34" s="242"/>
    </row>
    <row r="35" spans="1:78" x14ac:dyDescent="0.25">
      <c r="A35" s="259"/>
      <c r="B35" s="260" t="s">
        <v>99</v>
      </c>
      <c r="C35" s="261" t="s">
        <v>216</v>
      </c>
      <c r="D35" s="262"/>
      <c r="E35" s="263"/>
      <c r="F35" s="264"/>
      <c r="G35" s="265">
        <f>SUM(G28:G34)</f>
        <v>0</v>
      </c>
      <c r="H35" s="266"/>
      <c r="I35" s="267">
        <f>SUM(I28:I34)</f>
        <v>27.789619199999997</v>
      </c>
      <c r="J35" s="266"/>
      <c r="K35" s="267">
        <f>SUM(K28:K34)</f>
        <v>0</v>
      </c>
      <c r="M35" s="242">
        <v>4</v>
      </c>
      <c r="AY35" s="268">
        <f>SUM(AY28:AY34)</f>
        <v>0</v>
      </c>
      <c r="AZ35" s="268">
        <f>SUM(AZ28:AZ34)</f>
        <v>0</v>
      </c>
      <c r="BA35" s="268">
        <f>SUM(BA28:BA34)</f>
        <v>0</v>
      </c>
      <c r="BB35" s="268">
        <f>SUM(BB28:BB34)</f>
        <v>0</v>
      </c>
      <c r="BC35" s="268">
        <f>SUM(BC28:BC34)</f>
        <v>0</v>
      </c>
    </row>
    <row r="36" spans="1:78" x14ac:dyDescent="0.25">
      <c r="A36" s="232" t="s">
        <v>96</v>
      </c>
      <c r="B36" s="233" t="s">
        <v>468</v>
      </c>
      <c r="C36" s="234" t="s">
        <v>469</v>
      </c>
      <c r="D36" s="235"/>
      <c r="E36" s="236"/>
      <c r="F36" s="236"/>
      <c r="G36" s="237"/>
      <c r="H36" s="238"/>
      <c r="I36" s="239"/>
      <c r="J36" s="240"/>
      <c r="K36" s="241"/>
      <c r="M36" s="242">
        <v>1</v>
      </c>
    </row>
    <row r="37" spans="1:78" x14ac:dyDescent="0.25">
      <c r="A37" s="243">
        <v>15</v>
      </c>
      <c r="B37" s="244" t="s">
        <v>513</v>
      </c>
      <c r="C37" s="245" t="s">
        <v>514</v>
      </c>
      <c r="D37" s="246" t="s">
        <v>242</v>
      </c>
      <c r="E37" s="247">
        <v>60</v>
      </c>
      <c r="F37" s="247"/>
      <c r="G37" s="248">
        <f>E37*F37</f>
        <v>0</v>
      </c>
      <c r="H37" s="249">
        <v>0</v>
      </c>
      <c r="I37" s="250">
        <f>E37*H37</f>
        <v>0</v>
      </c>
      <c r="J37" s="249">
        <v>0</v>
      </c>
      <c r="K37" s="250">
        <f>E37*J37</f>
        <v>0</v>
      </c>
      <c r="M37" s="242">
        <v>2</v>
      </c>
      <c r="Y37" s="217">
        <v>1</v>
      </c>
      <c r="Z37" s="217">
        <v>1</v>
      </c>
      <c r="AA37" s="217">
        <v>1</v>
      </c>
      <c r="AX37" s="217">
        <v>1</v>
      </c>
      <c r="AY37" s="217">
        <f>IF(AX37=1,G37,0)</f>
        <v>0</v>
      </c>
      <c r="AZ37" s="217">
        <f>IF(AX37=2,G37,0)</f>
        <v>0</v>
      </c>
      <c r="BA37" s="217">
        <f>IF(AX37=3,G37,0)</f>
        <v>0</v>
      </c>
      <c r="BB37" s="217">
        <f>IF(AX37=4,G37,0)</f>
        <v>0</v>
      </c>
      <c r="BC37" s="217">
        <f>IF(AX37=5,G37,0)</f>
        <v>0</v>
      </c>
      <c r="BY37" s="242">
        <v>1</v>
      </c>
      <c r="BZ37" s="242">
        <v>1</v>
      </c>
    </row>
    <row r="38" spans="1:78" x14ac:dyDescent="0.25">
      <c r="A38" s="243">
        <v>16</v>
      </c>
      <c r="B38" s="244" t="s">
        <v>515</v>
      </c>
      <c r="C38" s="245" t="s">
        <v>516</v>
      </c>
      <c r="D38" s="246" t="s">
        <v>242</v>
      </c>
      <c r="E38" s="247">
        <v>2</v>
      </c>
      <c r="F38" s="247"/>
      <c r="G38" s="248">
        <f>E38*F38</f>
        <v>0</v>
      </c>
      <c r="H38" s="249">
        <v>0</v>
      </c>
      <c r="I38" s="250">
        <f>E38*H38</f>
        <v>0</v>
      </c>
      <c r="J38" s="249">
        <v>0</v>
      </c>
      <c r="K38" s="250">
        <f>E38*J38</f>
        <v>0</v>
      </c>
      <c r="M38" s="242">
        <v>2</v>
      </c>
      <c r="Y38" s="217">
        <v>1</v>
      </c>
      <c r="Z38" s="217">
        <v>1</v>
      </c>
      <c r="AA38" s="217">
        <v>1</v>
      </c>
      <c r="AX38" s="217">
        <v>1</v>
      </c>
      <c r="AY38" s="217">
        <f>IF(AX38=1,G38,0)</f>
        <v>0</v>
      </c>
      <c r="AZ38" s="217">
        <f>IF(AX38=2,G38,0)</f>
        <v>0</v>
      </c>
      <c r="BA38" s="217">
        <f>IF(AX38=3,G38,0)</f>
        <v>0</v>
      </c>
      <c r="BB38" s="217">
        <f>IF(AX38=4,G38,0)</f>
        <v>0</v>
      </c>
      <c r="BC38" s="217">
        <f>IF(AX38=5,G38,0)</f>
        <v>0</v>
      </c>
      <c r="BY38" s="242">
        <v>1</v>
      </c>
      <c r="BZ38" s="242">
        <v>1</v>
      </c>
    </row>
    <row r="39" spans="1:78" x14ac:dyDescent="0.25">
      <c r="A39" s="251"/>
      <c r="B39" s="253"/>
      <c r="C39" s="316" t="s">
        <v>517</v>
      </c>
      <c r="D39" s="310"/>
      <c r="E39" s="254">
        <v>2</v>
      </c>
      <c r="F39" s="255"/>
      <c r="G39" s="256"/>
      <c r="H39" s="257"/>
      <c r="I39" s="252"/>
      <c r="J39" s="258"/>
      <c r="K39" s="252"/>
      <c r="M39" s="242"/>
    </row>
    <row r="40" spans="1:78" x14ac:dyDescent="0.25">
      <c r="A40" s="243">
        <v>17</v>
      </c>
      <c r="B40" s="244" t="s">
        <v>518</v>
      </c>
      <c r="C40" s="245" t="s">
        <v>519</v>
      </c>
      <c r="D40" s="246" t="s">
        <v>265</v>
      </c>
      <c r="E40" s="247">
        <v>2</v>
      </c>
      <c r="F40" s="247"/>
      <c r="G40" s="248">
        <f t="shared" ref="G40:G45" si="0">E40*F40</f>
        <v>0</v>
      </c>
      <c r="H40" s="249">
        <v>8.0000000000000007E-5</v>
      </c>
      <c r="I40" s="250">
        <f t="shared" ref="I40:I45" si="1">E40*H40</f>
        <v>1.6000000000000001E-4</v>
      </c>
      <c r="J40" s="249">
        <v>0</v>
      </c>
      <c r="K40" s="250">
        <f t="shared" ref="K40:K45" si="2">E40*J40</f>
        <v>0</v>
      </c>
      <c r="M40" s="242">
        <v>2</v>
      </c>
      <c r="Y40" s="217">
        <v>1</v>
      </c>
      <c r="Z40" s="217">
        <v>1</v>
      </c>
      <c r="AA40" s="217">
        <v>1</v>
      </c>
      <c r="AX40" s="217">
        <v>1</v>
      </c>
      <c r="AY40" s="217">
        <f t="shared" ref="AY40:AY45" si="3">IF(AX40=1,G40,0)</f>
        <v>0</v>
      </c>
      <c r="AZ40" s="217">
        <f t="shared" ref="AZ40:AZ45" si="4">IF(AX40=2,G40,0)</f>
        <v>0</v>
      </c>
      <c r="BA40" s="217">
        <f t="shared" ref="BA40:BA45" si="5">IF(AX40=3,G40,0)</f>
        <v>0</v>
      </c>
      <c r="BB40" s="217">
        <f t="shared" ref="BB40:BB45" si="6">IF(AX40=4,G40,0)</f>
        <v>0</v>
      </c>
      <c r="BC40" s="217">
        <f t="shared" ref="BC40:BC45" si="7">IF(AX40=5,G40,0)</f>
        <v>0</v>
      </c>
      <c r="BY40" s="242">
        <v>1</v>
      </c>
      <c r="BZ40" s="242">
        <v>1</v>
      </c>
    </row>
    <row r="41" spans="1:78" x14ac:dyDescent="0.25">
      <c r="A41" s="243">
        <v>18</v>
      </c>
      <c r="B41" s="244" t="s">
        <v>520</v>
      </c>
      <c r="C41" s="245" t="s">
        <v>521</v>
      </c>
      <c r="D41" s="246" t="s">
        <v>242</v>
      </c>
      <c r="E41" s="247">
        <v>60</v>
      </c>
      <c r="F41" s="247"/>
      <c r="G41" s="248">
        <f t="shared" si="0"/>
        <v>0</v>
      </c>
      <c r="H41" s="249">
        <v>0</v>
      </c>
      <c r="I41" s="250">
        <f t="shared" si="1"/>
        <v>0</v>
      </c>
      <c r="J41" s="249">
        <v>0</v>
      </c>
      <c r="K41" s="250">
        <f t="shared" si="2"/>
        <v>0</v>
      </c>
      <c r="M41" s="242">
        <v>2</v>
      </c>
      <c r="Y41" s="217">
        <v>1</v>
      </c>
      <c r="Z41" s="217">
        <v>1</v>
      </c>
      <c r="AA41" s="217">
        <v>1</v>
      </c>
      <c r="AX41" s="217">
        <v>1</v>
      </c>
      <c r="AY41" s="217">
        <f t="shared" si="3"/>
        <v>0</v>
      </c>
      <c r="AZ41" s="217">
        <f t="shared" si="4"/>
        <v>0</v>
      </c>
      <c r="BA41" s="217">
        <f t="shared" si="5"/>
        <v>0</v>
      </c>
      <c r="BB41" s="217">
        <f t="shared" si="6"/>
        <v>0</v>
      </c>
      <c r="BC41" s="217">
        <f t="shared" si="7"/>
        <v>0</v>
      </c>
      <c r="BY41" s="242">
        <v>1</v>
      </c>
      <c r="BZ41" s="242">
        <v>1</v>
      </c>
    </row>
    <row r="42" spans="1:78" x14ac:dyDescent="0.25">
      <c r="A42" s="243">
        <v>19</v>
      </c>
      <c r="B42" s="244" t="s">
        <v>522</v>
      </c>
      <c r="C42" s="245" t="s">
        <v>523</v>
      </c>
      <c r="D42" s="246" t="s">
        <v>242</v>
      </c>
      <c r="E42" s="247">
        <v>60</v>
      </c>
      <c r="F42" s="247"/>
      <c r="G42" s="248">
        <f t="shared" si="0"/>
        <v>0</v>
      </c>
      <c r="H42" s="249">
        <v>0</v>
      </c>
      <c r="I42" s="250">
        <f t="shared" si="1"/>
        <v>0</v>
      </c>
      <c r="J42" s="249">
        <v>0</v>
      </c>
      <c r="K42" s="250">
        <f t="shared" si="2"/>
        <v>0</v>
      </c>
      <c r="M42" s="242">
        <v>2</v>
      </c>
      <c r="Y42" s="217">
        <v>1</v>
      </c>
      <c r="Z42" s="217">
        <v>1</v>
      </c>
      <c r="AA42" s="217">
        <v>1</v>
      </c>
      <c r="AX42" s="217">
        <v>1</v>
      </c>
      <c r="AY42" s="217">
        <f t="shared" si="3"/>
        <v>0</v>
      </c>
      <c r="AZ42" s="217">
        <f t="shared" si="4"/>
        <v>0</v>
      </c>
      <c r="BA42" s="217">
        <f t="shared" si="5"/>
        <v>0</v>
      </c>
      <c r="BB42" s="217">
        <f t="shared" si="6"/>
        <v>0</v>
      </c>
      <c r="BC42" s="217">
        <f t="shared" si="7"/>
        <v>0</v>
      </c>
      <c r="BY42" s="242">
        <v>1</v>
      </c>
      <c r="BZ42" s="242">
        <v>1</v>
      </c>
    </row>
    <row r="43" spans="1:78" x14ac:dyDescent="0.25">
      <c r="A43" s="243">
        <v>20</v>
      </c>
      <c r="B43" s="244" t="s">
        <v>524</v>
      </c>
      <c r="C43" s="245" t="s">
        <v>525</v>
      </c>
      <c r="D43" s="246" t="s">
        <v>242</v>
      </c>
      <c r="E43" s="247">
        <v>60</v>
      </c>
      <c r="F43" s="247"/>
      <c r="G43" s="248">
        <f t="shared" si="0"/>
        <v>0</v>
      </c>
      <c r="H43" s="249">
        <v>1.0000000000000001E-5</v>
      </c>
      <c r="I43" s="250">
        <f t="shared" si="1"/>
        <v>6.0000000000000006E-4</v>
      </c>
      <c r="J43" s="249">
        <v>0</v>
      </c>
      <c r="K43" s="250">
        <f t="shared" si="2"/>
        <v>0</v>
      </c>
      <c r="M43" s="242">
        <v>2</v>
      </c>
      <c r="Y43" s="217">
        <v>1</v>
      </c>
      <c r="Z43" s="217">
        <v>1</v>
      </c>
      <c r="AA43" s="217">
        <v>1</v>
      </c>
      <c r="AX43" s="217">
        <v>1</v>
      </c>
      <c r="AY43" s="217">
        <f t="shared" si="3"/>
        <v>0</v>
      </c>
      <c r="AZ43" s="217">
        <f t="shared" si="4"/>
        <v>0</v>
      </c>
      <c r="BA43" s="217">
        <f t="shared" si="5"/>
        <v>0</v>
      </c>
      <c r="BB43" s="217">
        <f t="shared" si="6"/>
        <v>0</v>
      </c>
      <c r="BC43" s="217">
        <f t="shared" si="7"/>
        <v>0</v>
      </c>
      <c r="BY43" s="242">
        <v>1</v>
      </c>
      <c r="BZ43" s="242">
        <v>1</v>
      </c>
    </row>
    <row r="44" spans="1:78" x14ac:dyDescent="0.25">
      <c r="A44" s="243">
        <v>21</v>
      </c>
      <c r="B44" s="244" t="s">
        <v>526</v>
      </c>
      <c r="C44" s="245" t="s">
        <v>527</v>
      </c>
      <c r="D44" s="246" t="s">
        <v>242</v>
      </c>
      <c r="E44" s="247">
        <v>60</v>
      </c>
      <c r="F44" s="247"/>
      <c r="G44" s="248">
        <f t="shared" si="0"/>
        <v>0</v>
      </c>
      <c r="H44" s="249">
        <v>2.9999999999999997E-4</v>
      </c>
      <c r="I44" s="250">
        <f t="shared" si="1"/>
        <v>1.7999999999999999E-2</v>
      </c>
      <c r="J44" s="249">
        <v>0</v>
      </c>
      <c r="K44" s="250">
        <f t="shared" si="2"/>
        <v>0</v>
      </c>
      <c r="M44" s="242">
        <v>2</v>
      </c>
      <c r="Y44" s="217">
        <v>1</v>
      </c>
      <c r="Z44" s="217">
        <v>1</v>
      </c>
      <c r="AA44" s="217">
        <v>1</v>
      </c>
      <c r="AX44" s="217">
        <v>1</v>
      </c>
      <c r="AY44" s="217">
        <f t="shared" si="3"/>
        <v>0</v>
      </c>
      <c r="AZ44" s="217">
        <f t="shared" si="4"/>
        <v>0</v>
      </c>
      <c r="BA44" s="217">
        <f t="shared" si="5"/>
        <v>0</v>
      </c>
      <c r="BB44" s="217">
        <f t="shared" si="6"/>
        <v>0</v>
      </c>
      <c r="BC44" s="217">
        <f t="shared" si="7"/>
        <v>0</v>
      </c>
      <c r="BY44" s="242">
        <v>1</v>
      </c>
      <c r="BZ44" s="242">
        <v>1</v>
      </c>
    </row>
    <row r="45" spans="1:78" x14ac:dyDescent="0.25">
      <c r="A45" s="243">
        <v>22</v>
      </c>
      <c r="B45" s="244" t="s">
        <v>528</v>
      </c>
      <c r="C45" s="245" t="s">
        <v>529</v>
      </c>
      <c r="D45" s="246" t="s">
        <v>530</v>
      </c>
      <c r="E45" s="247">
        <v>23.194800000000001</v>
      </c>
      <c r="F45" s="247"/>
      <c r="G45" s="248">
        <f t="shared" si="0"/>
        <v>0</v>
      </c>
      <c r="H45" s="249">
        <v>1E-3</v>
      </c>
      <c r="I45" s="250">
        <f t="shared" si="1"/>
        <v>2.3194800000000002E-2</v>
      </c>
      <c r="J45" s="249"/>
      <c r="K45" s="250">
        <f t="shared" si="2"/>
        <v>0</v>
      </c>
      <c r="M45" s="242">
        <v>2</v>
      </c>
      <c r="Y45" s="217">
        <v>12</v>
      </c>
      <c r="Z45" s="217">
        <v>0</v>
      </c>
      <c r="AA45" s="217">
        <v>24</v>
      </c>
      <c r="AX45" s="217">
        <v>1</v>
      </c>
      <c r="AY45" s="217">
        <f t="shared" si="3"/>
        <v>0</v>
      </c>
      <c r="AZ45" s="217">
        <f t="shared" si="4"/>
        <v>0</v>
      </c>
      <c r="BA45" s="217">
        <f t="shared" si="5"/>
        <v>0</v>
      </c>
      <c r="BB45" s="217">
        <f t="shared" si="6"/>
        <v>0</v>
      </c>
      <c r="BC45" s="217">
        <f t="shared" si="7"/>
        <v>0</v>
      </c>
      <c r="BY45" s="242">
        <v>12</v>
      </c>
      <c r="BZ45" s="242">
        <v>0</v>
      </c>
    </row>
    <row r="46" spans="1:78" x14ac:dyDescent="0.25">
      <c r="A46" s="251"/>
      <c r="B46" s="253"/>
      <c r="C46" s="316" t="s">
        <v>531</v>
      </c>
      <c r="D46" s="310"/>
      <c r="E46" s="254">
        <v>23.194800000000001</v>
      </c>
      <c r="F46" s="255"/>
      <c r="G46" s="256"/>
      <c r="H46" s="257"/>
      <c r="I46" s="252"/>
      <c r="J46" s="258"/>
      <c r="K46" s="252"/>
      <c r="M46" s="242"/>
    </row>
    <row r="47" spans="1:78" x14ac:dyDescent="0.25">
      <c r="A47" s="243">
        <v>23</v>
      </c>
      <c r="B47" s="244" t="s">
        <v>532</v>
      </c>
      <c r="C47" s="245" t="s">
        <v>533</v>
      </c>
      <c r="D47" s="246" t="s">
        <v>265</v>
      </c>
      <c r="E47" s="247">
        <v>2.02</v>
      </c>
      <c r="F47" s="247"/>
      <c r="G47" s="248">
        <f>E47*F47</f>
        <v>0</v>
      </c>
      <c r="H47" s="249">
        <v>1E-4</v>
      </c>
      <c r="I47" s="250">
        <f>E47*H47</f>
        <v>2.02E-4</v>
      </c>
      <c r="J47" s="249"/>
      <c r="K47" s="250">
        <f>E47*J47</f>
        <v>0</v>
      </c>
      <c r="M47" s="242">
        <v>2</v>
      </c>
      <c r="Y47" s="217">
        <v>12</v>
      </c>
      <c r="Z47" s="217">
        <v>0</v>
      </c>
      <c r="AA47" s="217">
        <v>29</v>
      </c>
      <c r="AX47" s="217">
        <v>1</v>
      </c>
      <c r="AY47" s="217">
        <f>IF(AX47=1,G47,0)</f>
        <v>0</v>
      </c>
      <c r="AZ47" s="217">
        <f>IF(AX47=2,G47,0)</f>
        <v>0</v>
      </c>
      <c r="BA47" s="217">
        <f>IF(AX47=3,G47,0)</f>
        <v>0</v>
      </c>
      <c r="BB47" s="217">
        <f>IF(AX47=4,G47,0)</f>
        <v>0</v>
      </c>
      <c r="BC47" s="217">
        <f>IF(AX47=5,G47,0)</f>
        <v>0</v>
      </c>
      <c r="BY47" s="242">
        <v>12</v>
      </c>
      <c r="BZ47" s="242">
        <v>0</v>
      </c>
    </row>
    <row r="48" spans="1:78" x14ac:dyDescent="0.25">
      <c r="A48" s="259"/>
      <c r="B48" s="260" t="s">
        <v>99</v>
      </c>
      <c r="C48" s="261" t="s">
        <v>470</v>
      </c>
      <c r="D48" s="262"/>
      <c r="E48" s="263"/>
      <c r="F48" s="264"/>
      <c r="G48" s="265">
        <f>SUM(G36:G47)</f>
        <v>0</v>
      </c>
      <c r="H48" s="266"/>
      <c r="I48" s="267">
        <f>SUM(I36:I47)</f>
        <v>4.2156800000000001E-2</v>
      </c>
      <c r="J48" s="266"/>
      <c r="K48" s="267">
        <f>SUM(K36:K47)</f>
        <v>0</v>
      </c>
      <c r="M48" s="242">
        <v>4</v>
      </c>
      <c r="AY48" s="268">
        <f>SUM(AY36:AY47)</f>
        <v>0</v>
      </c>
      <c r="AZ48" s="268">
        <f>SUM(AZ36:AZ47)</f>
        <v>0</v>
      </c>
      <c r="BA48" s="268">
        <f>SUM(BA36:BA47)</f>
        <v>0</v>
      </c>
      <c r="BB48" s="268">
        <f>SUM(BB36:BB47)</f>
        <v>0</v>
      </c>
      <c r="BC48" s="268">
        <f>SUM(BC36:BC47)</f>
        <v>0</v>
      </c>
    </row>
    <row r="49" spans="1:78" x14ac:dyDescent="0.25">
      <c r="A49" s="232" t="s">
        <v>96</v>
      </c>
      <c r="B49" s="233" t="s">
        <v>376</v>
      </c>
      <c r="C49" s="234" t="s">
        <v>377</v>
      </c>
      <c r="D49" s="235"/>
      <c r="E49" s="236"/>
      <c r="F49" s="236"/>
      <c r="G49" s="237"/>
      <c r="H49" s="238"/>
      <c r="I49" s="239"/>
      <c r="J49" s="240"/>
      <c r="K49" s="241"/>
      <c r="M49" s="242">
        <v>1</v>
      </c>
    </row>
    <row r="50" spans="1:78" x14ac:dyDescent="0.25">
      <c r="A50" s="243">
        <v>24</v>
      </c>
      <c r="B50" s="244" t="s">
        <v>499</v>
      </c>
      <c r="C50" s="245" t="s">
        <v>500</v>
      </c>
      <c r="D50" s="246" t="s">
        <v>242</v>
      </c>
      <c r="E50" s="247">
        <v>67.2</v>
      </c>
      <c r="F50" s="247"/>
      <c r="G50" s="248">
        <f>E50*F50</f>
        <v>0</v>
      </c>
      <c r="H50" s="249">
        <v>0</v>
      </c>
      <c r="I50" s="250">
        <f>E50*H50</f>
        <v>0</v>
      </c>
      <c r="J50" s="249">
        <v>0</v>
      </c>
      <c r="K50" s="250">
        <f>E50*J50</f>
        <v>0</v>
      </c>
      <c r="M50" s="242">
        <v>2</v>
      </c>
      <c r="Y50" s="217">
        <v>1</v>
      </c>
      <c r="Z50" s="217">
        <v>1</v>
      </c>
      <c r="AA50" s="217">
        <v>1</v>
      </c>
      <c r="AX50" s="217">
        <v>1</v>
      </c>
      <c r="AY50" s="217">
        <f>IF(AX50=1,G50,0)</f>
        <v>0</v>
      </c>
      <c r="AZ50" s="217">
        <f>IF(AX50=2,G50,0)</f>
        <v>0</v>
      </c>
      <c r="BA50" s="217">
        <f>IF(AX50=3,G50,0)</f>
        <v>0</v>
      </c>
      <c r="BB50" s="217">
        <f>IF(AX50=4,G50,0)</f>
        <v>0</v>
      </c>
      <c r="BC50" s="217">
        <f>IF(AX50=5,G50,0)</f>
        <v>0</v>
      </c>
      <c r="BY50" s="242">
        <v>1</v>
      </c>
      <c r="BZ50" s="242">
        <v>1</v>
      </c>
    </row>
    <row r="51" spans="1:78" x14ac:dyDescent="0.25">
      <c r="A51" s="251"/>
      <c r="B51" s="253"/>
      <c r="C51" s="316" t="s">
        <v>534</v>
      </c>
      <c r="D51" s="310"/>
      <c r="E51" s="254">
        <v>67.2</v>
      </c>
      <c r="F51" s="255"/>
      <c r="G51" s="256"/>
      <c r="H51" s="257"/>
      <c r="I51" s="252"/>
      <c r="J51" s="258"/>
      <c r="K51" s="252"/>
      <c r="M51" s="242"/>
    </row>
    <row r="52" spans="1:78" x14ac:dyDescent="0.25">
      <c r="A52" s="259"/>
      <c r="B52" s="260" t="s">
        <v>99</v>
      </c>
      <c r="C52" s="261" t="s">
        <v>378</v>
      </c>
      <c r="D52" s="262"/>
      <c r="E52" s="263"/>
      <c r="F52" s="264"/>
      <c r="G52" s="265">
        <f>SUM(G49:G51)</f>
        <v>0</v>
      </c>
      <c r="H52" s="266"/>
      <c r="I52" s="267">
        <f>SUM(I49:I51)</f>
        <v>0</v>
      </c>
      <c r="J52" s="266"/>
      <c r="K52" s="267">
        <f>SUM(K49:K51)</f>
        <v>0</v>
      </c>
      <c r="M52" s="242">
        <v>4</v>
      </c>
      <c r="AY52" s="268">
        <f>SUM(AY49:AY51)</f>
        <v>0</v>
      </c>
      <c r="AZ52" s="268">
        <f>SUM(AZ49:AZ51)</f>
        <v>0</v>
      </c>
      <c r="BA52" s="268">
        <f>SUM(BA49:BA51)</f>
        <v>0</v>
      </c>
      <c r="BB52" s="268">
        <f>SUM(BB49:BB51)</f>
        <v>0</v>
      </c>
      <c r="BC52" s="268">
        <f>SUM(BC49:BC51)</f>
        <v>0</v>
      </c>
    </row>
    <row r="53" spans="1:78" x14ac:dyDescent="0.25">
      <c r="A53" s="232" t="s">
        <v>96</v>
      </c>
      <c r="B53" s="233" t="s">
        <v>252</v>
      </c>
      <c r="C53" s="234" t="s">
        <v>253</v>
      </c>
      <c r="D53" s="235"/>
      <c r="E53" s="236"/>
      <c r="F53" s="236"/>
      <c r="G53" s="237"/>
      <c r="H53" s="238"/>
      <c r="I53" s="239"/>
      <c r="J53" s="240"/>
      <c r="K53" s="241"/>
      <c r="M53" s="242">
        <v>1</v>
      </c>
    </row>
    <row r="54" spans="1:78" x14ac:dyDescent="0.25">
      <c r="A54" s="243">
        <v>25</v>
      </c>
      <c r="B54" s="244" t="s">
        <v>502</v>
      </c>
      <c r="C54" s="245" t="s">
        <v>503</v>
      </c>
      <c r="D54" s="246" t="s">
        <v>167</v>
      </c>
      <c r="E54" s="247">
        <v>52.226095999999998</v>
      </c>
      <c r="F54" s="247"/>
      <c r="G54" s="248">
        <f>E54*F54</f>
        <v>0</v>
      </c>
      <c r="H54" s="249">
        <v>0</v>
      </c>
      <c r="I54" s="250">
        <f>E54*H54</f>
        <v>0</v>
      </c>
      <c r="J54" s="249"/>
      <c r="K54" s="250">
        <f>E54*J54</f>
        <v>0</v>
      </c>
      <c r="M54" s="242">
        <v>2</v>
      </c>
      <c r="Y54" s="217">
        <v>7</v>
      </c>
      <c r="Z54" s="217">
        <v>1</v>
      </c>
      <c r="AA54" s="217">
        <v>2</v>
      </c>
      <c r="AX54" s="217">
        <v>1</v>
      </c>
      <c r="AY54" s="217">
        <f>IF(AX54=1,G54,0)</f>
        <v>0</v>
      </c>
      <c r="AZ54" s="217">
        <f>IF(AX54=2,G54,0)</f>
        <v>0</v>
      </c>
      <c r="BA54" s="217">
        <f>IF(AX54=3,G54,0)</f>
        <v>0</v>
      </c>
      <c r="BB54" s="217">
        <f>IF(AX54=4,G54,0)</f>
        <v>0</v>
      </c>
      <c r="BC54" s="217">
        <f>IF(AX54=5,G54,0)</f>
        <v>0</v>
      </c>
      <c r="BY54" s="242">
        <v>7</v>
      </c>
      <c r="BZ54" s="242">
        <v>1</v>
      </c>
    </row>
    <row r="55" spans="1:78" x14ac:dyDescent="0.25">
      <c r="A55" s="259"/>
      <c r="B55" s="260" t="s">
        <v>99</v>
      </c>
      <c r="C55" s="261" t="s">
        <v>254</v>
      </c>
      <c r="D55" s="262"/>
      <c r="E55" s="263"/>
      <c r="F55" s="264"/>
      <c r="G55" s="265">
        <f>SUM(G53:G54)</f>
        <v>0</v>
      </c>
      <c r="H55" s="266"/>
      <c r="I55" s="267">
        <f>SUM(I53:I54)</f>
        <v>0</v>
      </c>
      <c r="J55" s="266"/>
      <c r="K55" s="267">
        <f>SUM(K53:K54)</f>
        <v>0</v>
      </c>
      <c r="M55" s="242">
        <v>4</v>
      </c>
      <c r="AY55" s="268">
        <f>SUM(AY53:AY54)</f>
        <v>0</v>
      </c>
      <c r="AZ55" s="268">
        <f>SUM(AZ53:AZ54)</f>
        <v>0</v>
      </c>
      <c r="BA55" s="268">
        <f>SUM(BA53:BA54)</f>
        <v>0</v>
      </c>
      <c r="BB55" s="268">
        <f>SUM(BB53:BB54)</f>
        <v>0</v>
      </c>
      <c r="BC55" s="268">
        <f>SUM(BC53:BC54)</f>
        <v>0</v>
      </c>
    </row>
    <row r="56" spans="1:78" x14ac:dyDescent="0.25">
      <c r="A56" s="232" t="s">
        <v>96</v>
      </c>
      <c r="B56" s="233" t="s">
        <v>391</v>
      </c>
      <c r="C56" s="234" t="s">
        <v>392</v>
      </c>
      <c r="D56" s="235"/>
      <c r="E56" s="236"/>
      <c r="F56" s="236"/>
      <c r="G56" s="237"/>
      <c r="H56" s="238"/>
      <c r="I56" s="239"/>
      <c r="J56" s="240"/>
      <c r="K56" s="241"/>
      <c r="M56" s="242">
        <v>1</v>
      </c>
    </row>
    <row r="57" spans="1:78" x14ac:dyDescent="0.25">
      <c r="A57" s="243">
        <v>26</v>
      </c>
      <c r="B57" s="244" t="s">
        <v>394</v>
      </c>
      <c r="C57" s="245" t="s">
        <v>395</v>
      </c>
      <c r="D57" s="246" t="s">
        <v>167</v>
      </c>
      <c r="E57" s="247">
        <v>16.988160000000001</v>
      </c>
      <c r="F57" s="247"/>
      <c r="G57" s="248">
        <f>E57*F57</f>
        <v>0</v>
      </c>
      <c r="H57" s="249">
        <v>0</v>
      </c>
      <c r="I57" s="250">
        <f>E57*H57</f>
        <v>0</v>
      </c>
      <c r="J57" s="249"/>
      <c r="K57" s="250">
        <f>E57*J57</f>
        <v>0</v>
      </c>
      <c r="M57" s="242">
        <v>2</v>
      </c>
      <c r="Y57" s="217">
        <v>8</v>
      </c>
      <c r="Z57" s="217">
        <v>0</v>
      </c>
      <c r="AA57" s="217">
        <v>3</v>
      </c>
      <c r="AX57" s="217">
        <v>1</v>
      </c>
      <c r="AY57" s="217">
        <f>IF(AX57=1,G57,0)</f>
        <v>0</v>
      </c>
      <c r="AZ57" s="217">
        <f>IF(AX57=2,G57,0)</f>
        <v>0</v>
      </c>
      <c r="BA57" s="217">
        <f>IF(AX57=3,G57,0)</f>
        <v>0</v>
      </c>
      <c r="BB57" s="217">
        <f>IF(AX57=4,G57,0)</f>
        <v>0</v>
      </c>
      <c r="BC57" s="217">
        <f>IF(AX57=5,G57,0)</f>
        <v>0</v>
      </c>
      <c r="BY57" s="242">
        <v>8</v>
      </c>
      <c r="BZ57" s="242">
        <v>0</v>
      </c>
    </row>
    <row r="58" spans="1:78" x14ac:dyDescent="0.25">
      <c r="A58" s="243">
        <v>27</v>
      </c>
      <c r="B58" s="244" t="s">
        <v>396</v>
      </c>
      <c r="C58" s="245" t="s">
        <v>397</v>
      </c>
      <c r="D58" s="246" t="s">
        <v>167</v>
      </c>
      <c r="E58" s="247">
        <v>16.988160000000001</v>
      </c>
      <c r="F58" s="247"/>
      <c r="G58" s="248">
        <f>E58*F58</f>
        <v>0</v>
      </c>
      <c r="H58" s="249">
        <v>0</v>
      </c>
      <c r="I58" s="250">
        <f>E58*H58</f>
        <v>0</v>
      </c>
      <c r="J58" s="249"/>
      <c r="K58" s="250">
        <f>E58*J58</f>
        <v>0</v>
      </c>
      <c r="M58" s="242">
        <v>2</v>
      </c>
      <c r="Y58" s="217">
        <v>8</v>
      </c>
      <c r="Z58" s="217">
        <v>0</v>
      </c>
      <c r="AA58" s="217">
        <v>3</v>
      </c>
      <c r="AX58" s="217">
        <v>1</v>
      </c>
      <c r="AY58" s="217">
        <f>IF(AX58=1,G58,0)</f>
        <v>0</v>
      </c>
      <c r="AZ58" s="217">
        <f>IF(AX58=2,G58,0)</f>
        <v>0</v>
      </c>
      <c r="BA58" s="217">
        <f>IF(AX58=3,G58,0)</f>
        <v>0</v>
      </c>
      <c r="BB58" s="217">
        <f>IF(AX58=4,G58,0)</f>
        <v>0</v>
      </c>
      <c r="BC58" s="217">
        <f>IF(AX58=5,G58,0)</f>
        <v>0</v>
      </c>
      <c r="BY58" s="242">
        <v>8</v>
      </c>
      <c r="BZ58" s="242">
        <v>0</v>
      </c>
    </row>
    <row r="59" spans="1:78" x14ac:dyDescent="0.25">
      <c r="A59" s="243">
        <v>28</v>
      </c>
      <c r="B59" s="244" t="s">
        <v>400</v>
      </c>
      <c r="C59" s="245" t="s">
        <v>401</v>
      </c>
      <c r="D59" s="246" t="s">
        <v>167</v>
      </c>
      <c r="E59" s="247">
        <v>16.988160000000001</v>
      </c>
      <c r="F59" s="247"/>
      <c r="G59" s="248">
        <f>E59*F59</f>
        <v>0</v>
      </c>
      <c r="H59" s="249">
        <v>0</v>
      </c>
      <c r="I59" s="250">
        <f>E59*H59</f>
        <v>0</v>
      </c>
      <c r="J59" s="249"/>
      <c r="K59" s="250">
        <f>E59*J59</f>
        <v>0</v>
      </c>
      <c r="M59" s="242">
        <v>2</v>
      </c>
      <c r="Y59" s="217">
        <v>8</v>
      </c>
      <c r="Z59" s="217">
        <v>0</v>
      </c>
      <c r="AA59" s="217">
        <v>3</v>
      </c>
      <c r="AX59" s="217">
        <v>1</v>
      </c>
      <c r="AY59" s="217">
        <f>IF(AX59=1,G59,0)</f>
        <v>0</v>
      </c>
      <c r="AZ59" s="217">
        <f>IF(AX59=2,G59,0)</f>
        <v>0</v>
      </c>
      <c r="BA59" s="217">
        <f>IF(AX59=3,G59,0)</f>
        <v>0</v>
      </c>
      <c r="BB59" s="217">
        <f>IF(AX59=4,G59,0)</f>
        <v>0</v>
      </c>
      <c r="BC59" s="217">
        <f>IF(AX59=5,G59,0)</f>
        <v>0</v>
      </c>
      <c r="BY59" s="242">
        <v>8</v>
      </c>
      <c r="BZ59" s="242">
        <v>0</v>
      </c>
    </row>
    <row r="60" spans="1:78" x14ac:dyDescent="0.25">
      <c r="A60" s="259"/>
      <c r="B60" s="260" t="s">
        <v>99</v>
      </c>
      <c r="C60" s="261" t="s">
        <v>393</v>
      </c>
      <c r="D60" s="262"/>
      <c r="E60" s="263"/>
      <c r="F60" s="264"/>
      <c r="G60" s="265">
        <f>SUM(G56:G59)</f>
        <v>0</v>
      </c>
      <c r="H60" s="266"/>
      <c r="I60" s="267">
        <f>SUM(I56:I59)</f>
        <v>0</v>
      </c>
      <c r="J60" s="266"/>
      <c r="K60" s="267">
        <f>SUM(K56:K59)</f>
        <v>0</v>
      </c>
      <c r="M60" s="242">
        <v>4</v>
      </c>
      <c r="AY60" s="268">
        <f>SUM(AY56:AY59)</f>
        <v>0</v>
      </c>
      <c r="AZ60" s="268">
        <f>SUM(AZ56:AZ59)</f>
        <v>0</v>
      </c>
      <c r="BA60" s="268">
        <f>SUM(BA56:BA59)</f>
        <v>0</v>
      </c>
      <c r="BB60" s="268">
        <f>SUM(BB56:BB59)</f>
        <v>0</v>
      </c>
      <c r="BC60" s="268">
        <f>SUM(BC56:BC59)</f>
        <v>0</v>
      </c>
    </row>
    <row r="61" spans="1:78" x14ac:dyDescent="0.25">
      <c r="E61" s="217"/>
    </row>
    <row r="62" spans="1:78" x14ac:dyDescent="0.25">
      <c r="E62" s="217"/>
    </row>
    <row r="63" spans="1:78" x14ac:dyDescent="0.25">
      <c r="E63" s="217"/>
    </row>
    <row r="64" spans="1:78" x14ac:dyDescent="0.25">
      <c r="E64" s="217"/>
    </row>
    <row r="65" spans="5:5" x14ac:dyDescent="0.25">
      <c r="E65" s="217"/>
    </row>
    <row r="66" spans="5:5" x14ac:dyDescent="0.25">
      <c r="E66" s="217"/>
    </row>
    <row r="67" spans="5:5" x14ac:dyDescent="0.25">
      <c r="E67" s="217"/>
    </row>
    <row r="68" spans="5:5" x14ac:dyDescent="0.25">
      <c r="E68" s="217"/>
    </row>
    <row r="69" spans="5:5" x14ac:dyDescent="0.25">
      <c r="E69" s="217"/>
    </row>
    <row r="70" spans="5:5" x14ac:dyDescent="0.25">
      <c r="E70" s="217"/>
    </row>
    <row r="71" spans="5:5" x14ac:dyDescent="0.25">
      <c r="E71" s="217"/>
    </row>
    <row r="72" spans="5:5" x14ac:dyDescent="0.25">
      <c r="E72" s="217"/>
    </row>
    <row r="73" spans="5:5" x14ac:dyDescent="0.25">
      <c r="E73" s="217"/>
    </row>
    <row r="74" spans="5:5" x14ac:dyDescent="0.25">
      <c r="E74" s="217"/>
    </row>
    <row r="75" spans="5:5" x14ac:dyDescent="0.25">
      <c r="E75" s="217"/>
    </row>
    <row r="76" spans="5:5" x14ac:dyDescent="0.25">
      <c r="E76" s="217"/>
    </row>
    <row r="77" spans="5:5" x14ac:dyDescent="0.25">
      <c r="E77" s="217"/>
    </row>
    <row r="78" spans="5:5" x14ac:dyDescent="0.25">
      <c r="E78" s="217"/>
    </row>
    <row r="79" spans="5:5" x14ac:dyDescent="0.25">
      <c r="E79" s="217"/>
    </row>
    <row r="80" spans="5:5" x14ac:dyDescent="0.25">
      <c r="E80" s="217"/>
    </row>
    <row r="81" spans="1:7" x14ac:dyDescent="0.25">
      <c r="E81" s="217"/>
    </row>
    <row r="82" spans="1:7" x14ac:dyDescent="0.25">
      <c r="E82" s="217"/>
    </row>
    <row r="83" spans="1:7" x14ac:dyDescent="0.25">
      <c r="E83" s="217"/>
    </row>
    <row r="84" spans="1:7" x14ac:dyDescent="0.25">
      <c r="A84" s="258"/>
      <c r="B84" s="258"/>
      <c r="C84" s="258"/>
      <c r="D84" s="258"/>
      <c r="E84" s="258"/>
      <c r="F84" s="258"/>
      <c r="G84" s="258"/>
    </row>
    <row r="85" spans="1:7" x14ac:dyDescent="0.25">
      <c r="A85" s="258"/>
      <c r="B85" s="258"/>
      <c r="C85" s="258"/>
      <c r="D85" s="258"/>
      <c r="E85" s="258"/>
      <c r="F85" s="258"/>
      <c r="G85" s="258"/>
    </row>
    <row r="86" spans="1:7" x14ac:dyDescent="0.25">
      <c r="A86" s="258"/>
      <c r="B86" s="258"/>
      <c r="C86" s="258"/>
      <c r="D86" s="258"/>
      <c r="E86" s="258"/>
      <c r="F86" s="258"/>
      <c r="G86" s="258"/>
    </row>
    <row r="87" spans="1:7" x14ac:dyDescent="0.25">
      <c r="A87" s="258"/>
      <c r="B87" s="258"/>
      <c r="C87" s="258"/>
      <c r="D87" s="258"/>
      <c r="E87" s="258"/>
      <c r="F87" s="258"/>
      <c r="G87" s="258"/>
    </row>
    <row r="88" spans="1:7" x14ac:dyDescent="0.25">
      <c r="E88" s="217"/>
    </row>
    <row r="89" spans="1:7" x14ac:dyDescent="0.25">
      <c r="E89" s="217"/>
    </row>
    <row r="90" spans="1:7" x14ac:dyDescent="0.25">
      <c r="E90" s="217"/>
    </row>
    <row r="91" spans="1:7" x14ac:dyDescent="0.25">
      <c r="E91" s="217"/>
    </row>
    <row r="92" spans="1:7" x14ac:dyDescent="0.25">
      <c r="E92" s="217"/>
    </row>
    <row r="93" spans="1:7" x14ac:dyDescent="0.25">
      <c r="E93" s="217"/>
    </row>
    <row r="94" spans="1:7" x14ac:dyDescent="0.25">
      <c r="E94" s="217"/>
    </row>
    <row r="95" spans="1:7" x14ac:dyDescent="0.25">
      <c r="E95" s="217"/>
    </row>
    <row r="96" spans="1:7" x14ac:dyDescent="0.25">
      <c r="E96" s="217"/>
    </row>
    <row r="97" spans="5:5" x14ac:dyDescent="0.25">
      <c r="E97" s="217"/>
    </row>
    <row r="98" spans="5:5" x14ac:dyDescent="0.25">
      <c r="E98" s="217"/>
    </row>
    <row r="99" spans="5:5" x14ac:dyDescent="0.25">
      <c r="E99" s="217"/>
    </row>
    <row r="100" spans="5:5" x14ac:dyDescent="0.25">
      <c r="E100" s="217"/>
    </row>
    <row r="101" spans="5:5" x14ac:dyDescent="0.25">
      <c r="E101" s="217"/>
    </row>
    <row r="102" spans="5:5" x14ac:dyDescent="0.25">
      <c r="E102" s="217"/>
    </row>
    <row r="103" spans="5:5" x14ac:dyDescent="0.25">
      <c r="E103" s="217"/>
    </row>
    <row r="104" spans="5:5" x14ac:dyDescent="0.25">
      <c r="E104" s="217"/>
    </row>
    <row r="105" spans="5:5" x14ac:dyDescent="0.25">
      <c r="E105" s="217"/>
    </row>
    <row r="106" spans="5:5" x14ac:dyDescent="0.25">
      <c r="E106" s="217"/>
    </row>
    <row r="107" spans="5:5" x14ac:dyDescent="0.25">
      <c r="E107" s="217"/>
    </row>
    <row r="108" spans="5:5" x14ac:dyDescent="0.25">
      <c r="E108" s="217"/>
    </row>
    <row r="109" spans="5:5" x14ac:dyDescent="0.25">
      <c r="E109" s="217"/>
    </row>
    <row r="110" spans="5:5" x14ac:dyDescent="0.25">
      <c r="E110" s="217"/>
    </row>
    <row r="111" spans="5:5" x14ac:dyDescent="0.25">
      <c r="E111" s="217"/>
    </row>
    <row r="112" spans="5:5" x14ac:dyDescent="0.25">
      <c r="E112" s="217"/>
    </row>
    <row r="113" spans="1:7" x14ac:dyDescent="0.25">
      <c r="E113" s="217"/>
    </row>
    <row r="114" spans="1:7" x14ac:dyDescent="0.25">
      <c r="E114" s="217"/>
    </row>
    <row r="115" spans="1:7" x14ac:dyDescent="0.25">
      <c r="E115" s="217"/>
    </row>
    <row r="116" spans="1:7" x14ac:dyDescent="0.25">
      <c r="E116" s="217"/>
    </row>
    <row r="117" spans="1:7" x14ac:dyDescent="0.25">
      <c r="E117" s="217"/>
    </row>
    <row r="118" spans="1:7" x14ac:dyDescent="0.25">
      <c r="E118" s="217"/>
    </row>
    <row r="119" spans="1:7" x14ac:dyDescent="0.25">
      <c r="A119" s="269"/>
      <c r="B119" s="269"/>
    </row>
    <row r="120" spans="1:7" x14ac:dyDescent="0.25">
      <c r="A120" s="258"/>
      <c r="B120" s="258"/>
      <c r="C120" s="270"/>
      <c r="D120" s="270"/>
      <c r="E120" s="271"/>
      <c r="F120" s="270"/>
      <c r="G120" s="272"/>
    </row>
    <row r="121" spans="1:7" x14ac:dyDescent="0.25">
      <c r="A121" s="273"/>
      <c r="B121" s="273"/>
      <c r="C121" s="258"/>
      <c r="D121" s="258"/>
      <c r="E121" s="274"/>
      <c r="F121" s="258"/>
      <c r="G121" s="258"/>
    </row>
    <row r="122" spans="1:7" x14ac:dyDescent="0.25">
      <c r="A122" s="258"/>
      <c r="B122" s="258"/>
      <c r="C122" s="258"/>
      <c r="D122" s="258"/>
      <c r="E122" s="274"/>
      <c r="F122" s="258"/>
      <c r="G122" s="258"/>
    </row>
    <row r="123" spans="1:7" x14ac:dyDescent="0.25">
      <c r="A123" s="258"/>
      <c r="B123" s="258"/>
      <c r="C123" s="258"/>
      <c r="D123" s="258"/>
      <c r="E123" s="274"/>
      <c r="F123" s="258"/>
      <c r="G123" s="258"/>
    </row>
    <row r="124" spans="1:7" x14ac:dyDescent="0.25">
      <c r="A124" s="258"/>
      <c r="B124" s="258"/>
      <c r="C124" s="258"/>
      <c r="D124" s="258"/>
      <c r="E124" s="274"/>
      <c r="F124" s="258"/>
      <c r="G124" s="258"/>
    </row>
    <row r="125" spans="1:7" x14ac:dyDescent="0.25">
      <c r="A125" s="258"/>
      <c r="B125" s="258"/>
      <c r="C125" s="258"/>
      <c r="D125" s="258"/>
      <c r="E125" s="274"/>
      <c r="F125" s="258"/>
      <c r="G125" s="258"/>
    </row>
    <row r="126" spans="1:7" x14ac:dyDescent="0.25">
      <c r="A126" s="258"/>
      <c r="B126" s="258"/>
      <c r="C126" s="258"/>
      <c r="D126" s="258"/>
      <c r="E126" s="274"/>
      <c r="F126" s="258"/>
      <c r="G126" s="258"/>
    </row>
    <row r="127" spans="1:7" x14ac:dyDescent="0.25">
      <c r="A127" s="258"/>
      <c r="B127" s="258"/>
      <c r="C127" s="258"/>
      <c r="D127" s="258"/>
      <c r="E127" s="274"/>
      <c r="F127" s="258"/>
      <c r="G127" s="258"/>
    </row>
    <row r="128" spans="1:7" x14ac:dyDescent="0.25">
      <c r="A128" s="258"/>
      <c r="B128" s="258"/>
      <c r="C128" s="258"/>
      <c r="D128" s="258"/>
      <c r="E128" s="274"/>
      <c r="F128" s="258"/>
      <c r="G128" s="258"/>
    </row>
    <row r="129" spans="1:7" x14ac:dyDescent="0.25">
      <c r="A129" s="258"/>
      <c r="B129" s="258"/>
      <c r="C129" s="258"/>
      <c r="D129" s="258"/>
      <c r="E129" s="274"/>
      <c r="F129" s="258"/>
      <c r="G129" s="258"/>
    </row>
    <row r="130" spans="1:7" x14ac:dyDescent="0.25">
      <c r="A130" s="258"/>
      <c r="B130" s="258"/>
      <c r="C130" s="258"/>
      <c r="D130" s="258"/>
      <c r="E130" s="274"/>
      <c r="F130" s="258"/>
      <c r="G130" s="258"/>
    </row>
    <row r="131" spans="1:7" x14ac:dyDescent="0.25">
      <c r="A131" s="258"/>
      <c r="B131" s="258"/>
      <c r="C131" s="258"/>
      <c r="D131" s="258"/>
      <c r="E131" s="274"/>
      <c r="F131" s="258"/>
      <c r="G131" s="258"/>
    </row>
    <row r="132" spans="1:7" x14ac:dyDescent="0.25">
      <c r="A132" s="258"/>
      <c r="B132" s="258"/>
      <c r="C132" s="258"/>
      <c r="D132" s="258"/>
      <c r="E132" s="274"/>
      <c r="F132" s="258"/>
      <c r="G132" s="258"/>
    </row>
    <row r="133" spans="1:7" x14ac:dyDescent="0.25">
      <c r="A133" s="258"/>
      <c r="B133" s="258"/>
      <c r="C133" s="258"/>
      <c r="D133" s="258"/>
      <c r="E133" s="274"/>
      <c r="F133" s="258"/>
      <c r="G133" s="258"/>
    </row>
  </sheetData>
  <mergeCells count="16">
    <mergeCell ref="C51:D51"/>
    <mergeCell ref="C30:D30"/>
    <mergeCell ref="C34:D34"/>
    <mergeCell ref="C39:D39"/>
    <mergeCell ref="C46:D46"/>
    <mergeCell ref="C20:D20"/>
    <mergeCell ref="C22:D22"/>
    <mergeCell ref="C26:D26"/>
    <mergeCell ref="A1:G1"/>
    <mergeCell ref="A3:B3"/>
    <mergeCell ref="A4:B4"/>
    <mergeCell ref="E4:G4"/>
    <mergeCell ref="C10:D10"/>
    <mergeCell ref="C14:D14"/>
    <mergeCell ref="C15:D15"/>
    <mergeCell ref="C17:D17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9"/>
  <dimension ref="A1:BE51"/>
  <sheetViews>
    <sheetView topLeftCell="A19" zoomScaleNormal="100" workbookViewId="0">
      <selection activeCell="C31" sqref="C31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9</v>
      </c>
      <c r="D2" s="83" t="s">
        <v>536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09 Rek'!E17</f>
        <v>0</v>
      </c>
      <c r="D15" s="134" t="str">
        <f>'01 09 Rek'!A22</f>
        <v>Ztížené výrobní podmínky</v>
      </c>
      <c r="E15" s="135"/>
      <c r="F15" s="136"/>
      <c r="G15" s="133">
        <f>'01 09 Rek'!I22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09 Rek'!F17</f>
        <v>0</v>
      </c>
      <c r="D16" s="86" t="str">
        <f>'01 09 Rek'!A23</f>
        <v>Oborová přirážka</v>
      </c>
      <c r="E16" s="137"/>
      <c r="F16" s="138"/>
      <c r="G16" s="133">
        <f>'01 09 Rek'!I23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09 Rek'!H17</f>
        <v>0</v>
      </c>
      <c r="D17" s="86" t="str">
        <f>'01 09 Rek'!A24</f>
        <v>Přesun stavebních kapacit</v>
      </c>
      <c r="E17" s="137"/>
      <c r="F17" s="138"/>
      <c r="G17" s="133">
        <f>'01 09 Rek'!I24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09 Rek'!G17</f>
        <v>0</v>
      </c>
      <c r="D18" s="86" t="str">
        <f>'01 09 Rek'!A25</f>
        <v>Mimostaveništní doprava</v>
      </c>
      <c r="E18" s="137"/>
      <c r="F18" s="138"/>
      <c r="G18" s="133">
        <f>'01 09 Rek'!I25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09 Rek'!A26</f>
        <v>Zařízení staveniště</v>
      </c>
      <c r="E19" s="137"/>
      <c r="F19" s="138"/>
      <c r="G19" s="133">
        <f>'01 09 Rek'!I26</f>
        <v>0</v>
      </c>
    </row>
    <row r="20" spans="1:7" ht="15.9" customHeight="1" x14ac:dyDescent="0.25">
      <c r="A20" s="141"/>
      <c r="B20" s="132"/>
      <c r="C20" s="133"/>
      <c r="D20" s="86" t="str">
        <f>'01 09 Rek'!A27</f>
        <v>Provoz investora</v>
      </c>
      <c r="E20" s="137"/>
      <c r="F20" s="138"/>
      <c r="G20" s="133">
        <f>'01 09 Rek'!I27</f>
        <v>0</v>
      </c>
    </row>
    <row r="21" spans="1:7" ht="15.9" customHeight="1" x14ac:dyDescent="0.25">
      <c r="A21" s="141" t="s">
        <v>28</v>
      </c>
      <c r="B21" s="132"/>
      <c r="C21" s="133">
        <f>'01 09 Rek'!I17</f>
        <v>0</v>
      </c>
      <c r="D21" s="86" t="str">
        <f>'01 09 Rek'!A28</f>
        <v>Kompletační činnost (IČD)</v>
      </c>
      <c r="E21" s="137"/>
      <c r="F21" s="138"/>
      <c r="G21" s="133">
        <f>'01 09 Rek'!I28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09 Rek'!H30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39"/>
  <dimension ref="A1:BE81"/>
  <sheetViews>
    <sheetView workbookViewId="0">
      <selection activeCell="G30" sqref="G30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9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9</v>
      </c>
      <c r="I1" s="176"/>
    </row>
    <row r="2" spans="1:9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536</v>
      </c>
      <c r="H2" s="305"/>
      <c r="I2" s="306"/>
    </row>
    <row r="3" spans="1:9" ht="13.8" thickTop="1" x14ac:dyDescent="0.25">
      <c r="F3" s="112"/>
    </row>
    <row r="4" spans="1:9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9" ht="13.8" thickBot="1" x14ac:dyDescent="0.3"/>
    <row r="6" spans="1:9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9" s="112" customFormat="1" x14ac:dyDescent="0.25">
      <c r="A7" s="275" t="str">
        <f>'01 09 Pol'!B7</f>
        <v>1</v>
      </c>
      <c r="B7" s="60" t="str">
        <f>'01 09 Pol'!C7</f>
        <v>Zemní práce</v>
      </c>
      <c r="D7" s="189"/>
      <c r="E7" s="276">
        <f>'01 09 Pol'!AY24</f>
        <v>0</v>
      </c>
      <c r="F7" s="277">
        <f>'01 09 Pol'!AZ24</f>
        <v>0</v>
      </c>
      <c r="G7" s="277">
        <f>'01 09 Pol'!BA24</f>
        <v>0</v>
      </c>
      <c r="H7" s="277">
        <f>'01 09 Pol'!BB24</f>
        <v>0</v>
      </c>
      <c r="I7" s="278">
        <f>'01 09 Pol'!BC24</f>
        <v>0</v>
      </c>
    </row>
    <row r="8" spans="1:9" s="112" customFormat="1" x14ac:dyDescent="0.25">
      <c r="A8" s="275" t="str">
        <f>'01 09 Pol'!B25</f>
        <v>4</v>
      </c>
      <c r="B8" s="60" t="str">
        <f>'01 09 Pol'!C25</f>
        <v>Vodorovné konstrukce</v>
      </c>
      <c r="D8" s="189"/>
      <c r="E8" s="276">
        <f>'01 09 Pol'!AY28</f>
        <v>0</v>
      </c>
      <c r="F8" s="277">
        <f>'01 09 Pol'!AZ28</f>
        <v>0</v>
      </c>
      <c r="G8" s="277">
        <f>'01 09 Pol'!BA28</f>
        <v>0</v>
      </c>
      <c r="H8" s="277">
        <f>'01 09 Pol'!BB28</f>
        <v>0</v>
      </c>
      <c r="I8" s="278">
        <f>'01 09 Pol'!BC28</f>
        <v>0</v>
      </c>
    </row>
    <row r="9" spans="1:9" s="112" customFormat="1" x14ac:dyDescent="0.25">
      <c r="A9" s="275" t="str">
        <f>'01 09 Pol'!B29</f>
        <v>5</v>
      </c>
      <c r="B9" s="60" t="str">
        <f>'01 09 Pol'!C29</f>
        <v>Komunikace</v>
      </c>
      <c r="D9" s="189"/>
      <c r="E9" s="276">
        <f>'01 09 Pol'!AY36</f>
        <v>0</v>
      </c>
      <c r="F9" s="277">
        <f>'01 09 Pol'!AZ36</f>
        <v>0</v>
      </c>
      <c r="G9" s="277">
        <f>'01 09 Pol'!BA36</f>
        <v>0</v>
      </c>
      <c r="H9" s="277">
        <f>'01 09 Pol'!BB36</f>
        <v>0</v>
      </c>
      <c r="I9" s="278">
        <f>'01 09 Pol'!BC36</f>
        <v>0</v>
      </c>
    </row>
    <row r="10" spans="1:9" s="112" customFormat="1" x14ac:dyDescent="0.25">
      <c r="A10" s="275" t="str">
        <f>'01 09 Pol'!B37</f>
        <v>8</v>
      </c>
      <c r="B10" s="60" t="str">
        <f>'01 09 Pol'!C37</f>
        <v>Trubní vedení</v>
      </c>
      <c r="D10" s="189"/>
      <c r="E10" s="276">
        <f>'01 09 Pol'!AY41</f>
        <v>0</v>
      </c>
      <c r="F10" s="277">
        <f>'01 09 Pol'!AZ41</f>
        <v>0</v>
      </c>
      <c r="G10" s="277">
        <f>'01 09 Pol'!BA41</f>
        <v>0</v>
      </c>
      <c r="H10" s="277">
        <f>'01 09 Pol'!BB41</f>
        <v>0</v>
      </c>
      <c r="I10" s="278">
        <f>'01 09 Pol'!BC41</f>
        <v>0</v>
      </c>
    </row>
    <row r="11" spans="1:9" s="112" customFormat="1" x14ac:dyDescent="0.25">
      <c r="A11" s="275" t="str">
        <f>'01 09 Pol'!B42</f>
        <v>91</v>
      </c>
      <c r="B11" s="60" t="str">
        <f>'01 09 Pol'!C42</f>
        <v>Doplňující práce na komunikaci</v>
      </c>
      <c r="D11" s="189"/>
      <c r="E11" s="276">
        <f>'01 09 Pol'!AY46</f>
        <v>0</v>
      </c>
      <c r="F11" s="277">
        <f>'01 09 Pol'!AZ46</f>
        <v>0</v>
      </c>
      <c r="G11" s="277">
        <f>'01 09 Pol'!BA46</f>
        <v>0</v>
      </c>
      <c r="H11" s="277">
        <f>'01 09 Pol'!BB46</f>
        <v>0</v>
      </c>
      <c r="I11" s="278">
        <f>'01 09 Pol'!BC46</f>
        <v>0</v>
      </c>
    </row>
    <row r="12" spans="1:9" s="112" customFormat="1" x14ac:dyDescent="0.25">
      <c r="A12" s="275" t="str">
        <f>'01 09 Pol'!B47</f>
        <v>99</v>
      </c>
      <c r="B12" s="60" t="str">
        <f>'01 09 Pol'!C47</f>
        <v>Staveništní přesun hmot</v>
      </c>
      <c r="D12" s="189"/>
      <c r="E12" s="276">
        <f>'01 09 Pol'!AY49</f>
        <v>0</v>
      </c>
      <c r="F12" s="277">
        <f>'01 09 Pol'!AZ49</f>
        <v>0</v>
      </c>
      <c r="G12" s="277">
        <f>'01 09 Pol'!BA49</f>
        <v>0</v>
      </c>
      <c r="H12" s="277">
        <f>'01 09 Pol'!BB49</f>
        <v>0</v>
      </c>
      <c r="I12" s="278">
        <f>'01 09 Pol'!BC49</f>
        <v>0</v>
      </c>
    </row>
    <row r="13" spans="1:9" s="112" customFormat="1" x14ac:dyDescent="0.25">
      <c r="A13" s="275" t="str">
        <f>'01 09 Pol'!B50</f>
        <v>723</v>
      </c>
      <c r="B13" s="60" t="str">
        <f>'01 09 Pol'!C50</f>
        <v>Vnitřní plynovod</v>
      </c>
      <c r="D13" s="189"/>
      <c r="E13" s="276">
        <f>'01 09 Pol'!AY62</f>
        <v>0</v>
      </c>
      <c r="F13" s="277">
        <f>'01 09 Pol'!AZ62</f>
        <v>0</v>
      </c>
      <c r="G13" s="277">
        <f>'01 09 Pol'!BA62</f>
        <v>0</v>
      </c>
      <c r="H13" s="277">
        <f>'01 09 Pol'!BB62</f>
        <v>0</v>
      </c>
      <c r="I13" s="278">
        <f>'01 09 Pol'!BC62</f>
        <v>0</v>
      </c>
    </row>
    <row r="14" spans="1:9" s="112" customFormat="1" x14ac:dyDescent="0.25">
      <c r="A14" s="275" t="str">
        <f>'01 09 Pol'!B63</f>
        <v>783</v>
      </c>
      <c r="B14" s="60" t="str">
        <f>'01 09 Pol'!C63</f>
        <v>Nátěry</v>
      </c>
      <c r="D14" s="189"/>
      <c r="E14" s="276">
        <f>'01 09 Pol'!AY65</f>
        <v>0</v>
      </c>
      <c r="F14" s="277">
        <f>'01 09 Pol'!AZ65</f>
        <v>0</v>
      </c>
      <c r="G14" s="277">
        <f>'01 09 Pol'!BA65</f>
        <v>0</v>
      </c>
      <c r="H14" s="277">
        <f>'01 09 Pol'!BB65</f>
        <v>0</v>
      </c>
      <c r="I14" s="278">
        <f>'01 09 Pol'!BC65</f>
        <v>0</v>
      </c>
    </row>
    <row r="15" spans="1:9" s="112" customFormat="1" x14ac:dyDescent="0.25">
      <c r="A15" s="275" t="str">
        <f>'01 09 Pol'!B66</f>
        <v>M23</v>
      </c>
      <c r="B15" s="60" t="str">
        <f>'01 09 Pol'!C66</f>
        <v>Montáže potrubí</v>
      </c>
      <c r="D15" s="189"/>
      <c r="E15" s="276">
        <f>'01 09 Pol'!AY86</f>
        <v>0</v>
      </c>
      <c r="F15" s="277">
        <f>'01 09 Pol'!AZ86</f>
        <v>0</v>
      </c>
      <c r="G15" s="277">
        <f>'01 09 Pol'!BA86</f>
        <v>0</v>
      </c>
      <c r="H15" s="277">
        <f>'01 09 Pol'!BB86</f>
        <v>0</v>
      </c>
      <c r="I15" s="278">
        <f>'01 09 Pol'!BC86</f>
        <v>0</v>
      </c>
    </row>
    <row r="16" spans="1:9" s="112" customFormat="1" ht="13.8" thickBot="1" x14ac:dyDescent="0.3">
      <c r="A16" s="275" t="str">
        <f>'01 09 Pol'!B87</f>
        <v>D96</v>
      </c>
      <c r="B16" s="60" t="str">
        <f>'01 09 Pol'!C87</f>
        <v>Přesuny suti</v>
      </c>
      <c r="D16" s="189"/>
      <c r="E16" s="276">
        <f>'01 09 Pol'!AY91</f>
        <v>0</v>
      </c>
      <c r="F16" s="277">
        <f>'01 09 Pol'!AZ91</f>
        <v>0</v>
      </c>
      <c r="G16" s="277">
        <f>'01 09 Pol'!BA91</f>
        <v>0</v>
      </c>
      <c r="H16" s="277">
        <f>'01 09 Pol'!BB91</f>
        <v>0</v>
      </c>
      <c r="I16" s="278">
        <f>'01 09 Pol'!BC91</f>
        <v>0</v>
      </c>
    </row>
    <row r="17" spans="1:57" s="14" customFormat="1" ht="13.8" thickBot="1" x14ac:dyDescent="0.3">
      <c r="A17" s="190"/>
      <c r="B17" s="191" t="s">
        <v>77</v>
      </c>
      <c r="C17" s="191"/>
      <c r="D17" s="192"/>
      <c r="E17" s="193">
        <f>SUM(E7:E16)</f>
        <v>0</v>
      </c>
      <c r="F17" s="194">
        <f>SUM(F7:F16)</f>
        <v>0</v>
      </c>
      <c r="G17" s="194">
        <f>SUM(G7:G16)</f>
        <v>0</v>
      </c>
      <c r="H17" s="194">
        <f>SUM(H7:H16)</f>
        <v>0</v>
      </c>
      <c r="I17" s="195">
        <f>SUM(I7:I16)</f>
        <v>0</v>
      </c>
    </row>
    <row r="18" spans="1:57" x14ac:dyDescent="0.25">
      <c r="A18" s="112"/>
      <c r="B18" s="112"/>
      <c r="C18" s="112"/>
      <c r="D18" s="112"/>
      <c r="E18" s="112"/>
      <c r="F18" s="112"/>
      <c r="G18" s="112"/>
      <c r="H18" s="112"/>
      <c r="I18" s="112"/>
    </row>
    <row r="19" spans="1:57" ht="19.5" customHeight="1" x14ac:dyDescent="0.3">
      <c r="A19" s="181" t="s">
        <v>78</v>
      </c>
      <c r="B19" s="181"/>
      <c r="C19" s="181"/>
      <c r="D19" s="181"/>
      <c r="E19" s="181"/>
      <c r="F19" s="181"/>
      <c r="G19" s="196"/>
      <c r="H19" s="181"/>
      <c r="I19" s="181"/>
      <c r="BA19" s="118"/>
      <c r="BB19" s="118"/>
      <c r="BC19" s="118"/>
      <c r="BD19" s="118"/>
      <c r="BE19" s="118"/>
    </row>
    <row r="20" spans="1:57" ht="13.8" thickBot="1" x14ac:dyDescent="0.3"/>
    <row r="21" spans="1:57" x14ac:dyDescent="0.25">
      <c r="A21" s="147" t="s">
        <v>79</v>
      </c>
      <c r="B21" s="148"/>
      <c r="C21" s="148"/>
      <c r="D21" s="197"/>
      <c r="E21" s="198" t="s">
        <v>80</v>
      </c>
      <c r="F21" s="199" t="s">
        <v>13</v>
      </c>
      <c r="G21" s="200" t="s">
        <v>81</v>
      </c>
      <c r="H21" s="201"/>
      <c r="I21" s="202" t="s">
        <v>80</v>
      </c>
    </row>
    <row r="22" spans="1:57" x14ac:dyDescent="0.25">
      <c r="A22" s="141" t="s">
        <v>266</v>
      </c>
      <c r="B22" s="132"/>
      <c r="C22" s="132"/>
      <c r="D22" s="203"/>
      <c r="E22" s="204">
        <v>0</v>
      </c>
      <c r="F22" s="205">
        <v>0</v>
      </c>
      <c r="G22" s="206">
        <f>E17+F17</f>
        <v>0</v>
      </c>
      <c r="H22" s="207"/>
      <c r="I22" s="208">
        <f t="shared" ref="I22:I29" si="0">E22+F22*G22/100</f>
        <v>0</v>
      </c>
      <c r="BA22" s="1">
        <v>0</v>
      </c>
    </row>
    <row r="23" spans="1:57" x14ac:dyDescent="0.25">
      <c r="A23" s="141" t="s">
        <v>267</v>
      </c>
      <c r="B23" s="132"/>
      <c r="C23" s="132"/>
      <c r="D23" s="203"/>
      <c r="E23" s="204">
        <v>0</v>
      </c>
      <c r="F23" s="205">
        <v>0</v>
      </c>
      <c r="G23" s="206">
        <f>G22</f>
        <v>0</v>
      </c>
      <c r="H23" s="207"/>
      <c r="I23" s="208">
        <f t="shared" si="0"/>
        <v>0</v>
      </c>
      <c r="BA23" s="1">
        <v>0</v>
      </c>
    </row>
    <row r="24" spans="1:57" x14ac:dyDescent="0.25">
      <c r="A24" s="141" t="s">
        <v>268</v>
      </c>
      <c r="B24" s="132"/>
      <c r="C24" s="132"/>
      <c r="D24" s="203"/>
      <c r="E24" s="204">
        <v>0</v>
      </c>
      <c r="F24" s="205">
        <v>0</v>
      </c>
      <c r="G24" s="206">
        <f>G23</f>
        <v>0</v>
      </c>
      <c r="H24" s="207"/>
      <c r="I24" s="208">
        <f t="shared" si="0"/>
        <v>0</v>
      </c>
      <c r="BA24" s="1">
        <v>0</v>
      </c>
    </row>
    <row r="25" spans="1:57" x14ac:dyDescent="0.25">
      <c r="A25" s="141" t="s">
        <v>269</v>
      </c>
      <c r="B25" s="132"/>
      <c r="C25" s="132"/>
      <c r="D25" s="203"/>
      <c r="E25" s="204">
        <v>0</v>
      </c>
      <c r="F25" s="205">
        <v>0</v>
      </c>
      <c r="G25" s="206">
        <f>G24</f>
        <v>0</v>
      </c>
      <c r="H25" s="207"/>
      <c r="I25" s="208">
        <f t="shared" si="0"/>
        <v>0</v>
      </c>
      <c r="BA25" s="1">
        <v>0</v>
      </c>
    </row>
    <row r="26" spans="1:57" x14ac:dyDescent="0.25">
      <c r="A26" s="141" t="s">
        <v>270</v>
      </c>
      <c r="B26" s="132"/>
      <c r="C26" s="132"/>
      <c r="D26" s="203"/>
      <c r="E26" s="204">
        <v>0</v>
      </c>
      <c r="F26" s="205">
        <v>0</v>
      </c>
      <c r="G26" s="206">
        <f>G25+H17</f>
        <v>0</v>
      </c>
      <c r="H26" s="207"/>
      <c r="I26" s="208">
        <f t="shared" si="0"/>
        <v>0</v>
      </c>
      <c r="BA26" s="1">
        <v>1</v>
      </c>
    </row>
    <row r="27" spans="1:57" x14ac:dyDescent="0.25">
      <c r="A27" s="141" t="s">
        <v>271</v>
      </c>
      <c r="B27" s="132"/>
      <c r="C27" s="132"/>
      <c r="D27" s="203"/>
      <c r="E27" s="204">
        <v>0</v>
      </c>
      <c r="F27" s="205">
        <v>0</v>
      </c>
      <c r="G27" s="206">
        <f>G26</f>
        <v>0</v>
      </c>
      <c r="H27" s="207"/>
      <c r="I27" s="208">
        <f t="shared" si="0"/>
        <v>0</v>
      </c>
      <c r="BA27" s="1">
        <v>1</v>
      </c>
    </row>
    <row r="28" spans="1:57" x14ac:dyDescent="0.25">
      <c r="A28" s="141" t="s">
        <v>272</v>
      </c>
      <c r="B28" s="132"/>
      <c r="C28" s="132"/>
      <c r="D28" s="203"/>
      <c r="E28" s="204">
        <v>0</v>
      </c>
      <c r="F28" s="205">
        <v>0</v>
      </c>
      <c r="G28" s="206">
        <f>G27</f>
        <v>0</v>
      </c>
      <c r="H28" s="207"/>
      <c r="I28" s="208">
        <f t="shared" si="0"/>
        <v>0</v>
      </c>
      <c r="BA28" s="1">
        <v>2</v>
      </c>
    </row>
    <row r="29" spans="1:57" x14ac:dyDescent="0.25">
      <c r="A29" s="141" t="s">
        <v>273</v>
      </c>
      <c r="B29" s="132"/>
      <c r="C29" s="132"/>
      <c r="D29" s="203"/>
      <c r="E29" s="204">
        <v>0</v>
      </c>
      <c r="F29" s="205">
        <v>0</v>
      </c>
      <c r="G29" s="206">
        <f>G28</f>
        <v>0</v>
      </c>
      <c r="H29" s="207"/>
      <c r="I29" s="208">
        <f t="shared" si="0"/>
        <v>0</v>
      </c>
      <c r="BA29" s="1">
        <v>2</v>
      </c>
    </row>
    <row r="30" spans="1:57" ht="13.8" thickBot="1" x14ac:dyDescent="0.3">
      <c r="A30" s="209"/>
      <c r="B30" s="210" t="s">
        <v>82</v>
      </c>
      <c r="C30" s="211"/>
      <c r="D30" s="212"/>
      <c r="E30" s="213"/>
      <c r="F30" s="214"/>
      <c r="G30" s="214"/>
      <c r="H30" s="307">
        <f>SUM(I22:I29)</f>
        <v>0</v>
      </c>
      <c r="I30" s="308"/>
    </row>
    <row r="32" spans="1:57" x14ac:dyDescent="0.25">
      <c r="B32" s="14"/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  <row r="77" spans="6:9" x14ac:dyDescent="0.25">
      <c r="F77" s="215"/>
      <c r="G77" s="216"/>
      <c r="H77" s="216"/>
      <c r="I77" s="46"/>
    </row>
    <row r="78" spans="6:9" x14ac:dyDescent="0.25">
      <c r="F78" s="215"/>
      <c r="G78" s="216"/>
      <c r="H78" s="216"/>
      <c r="I78" s="46"/>
    </row>
    <row r="79" spans="6:9" x14ac:dyDescent="0.25">
      <c r="F79" s="215"/>
      <c r="G79" s="216"/>
      <c r="H79" s="216"/>
      <c r="I79" s="46"/>
    </row>
    <row r="80" spans="6:9" x14ac:dyDescent="0.25">
      <c r="F80" s="215"/>
      <c r="G80" s="216"/>
      <c r="H80" s="216"/>
      <c r="I80" s="46"/>
    </row>
    <row r="81" spans="6:9" x14ac:dyDescent="0.25">
      <c r="F81" s="215"/>
      <c r="G81" s="216"/>
      <c r="H81" s="216"/>
      <c r="I81" s="46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10"/>
  <dimension ref="A1:BZ164"/>
  <sheetViews>
    <sheetView showGridLines="0" showZeros="0" zoomScaleNormal="100" zoomScaleSheetLayoutView="100" workbookViewId="0">
      <selection activeCell="N19" sqref="N19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9.88671875" style="217" customWidth="1"/>
    <col min="7" max="7" width="13.88671875" style="217" customWidth="1"/>
    <col min="8" max="8" width="11.6640625" style="217" customWidth="1"/>
    <col min="9" max="9" width="11.5546875" style="217" customWidth="1"/>
    <col min="10" max="10" width="11" style="217" hidden="1" customWidth="1"/>
    <col min="11" max="11" width="10.44140625" style="217" hidden="1" customWidth="1"/>
    <col min="12" max="12" width="10.4414062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09 Rek'!H1</f>
        <v>9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09 Rek'!G2</f>
        <v>Přeložka STL plynovodu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444</v>
      </c>
      <c r="C8" s="245" t="s">
        <v>445</v>
      </c>
      <c r="D8" s="246" t="s">
        <v>145</v>
      </c>
      <c r="E8" s="247">
        <v>29.2</v>
      </c>
      <c r="F8" s="247"/>
      <c r="G8" s="248">
        <f>E8*F8</f>
        <v>0</v>
      </c>
      <c r="H8" s="249">
        <v>0</v>
      </c>
      <c r="I8" s="250">
        <f>E8*H8</f>
        <v>0</v>
      </c>
      <c r="J8" s="249">
        <v>-0.316</v>
      </c>
      <c r="K8" s="250">
        <f>E8*J8</f>
        <v>-9.2271999999999998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43">
        <v>2</v>
      </c>
      <c r="B9" s="244" t="s">
        <v>417</v>
      </c>
      <c r="C9" s="245" t="s">
        <v>418</v>
      </c>
      <c r="D9" s="246" t="s">
        <v>242</v>
      </c>
      <c r="E9" s="247">
        <v>1</v>
      </c>
      <c r="F9" s="247"/>
      <c r="G9" s="248">
        <f>E9*F9</f>
        <v>0</v>
      </c>
      <c r="H9" s="249">
        <v>0</v>
      </c>
      <c r="I9" s="250">
        <f>E9*H9</f>
        <v>0</v>
      </c>
      <c r="J9" s="249">
        <v>-0.14499999999999999</v>
      </c>
      <c r="K9" s="250">
        <f>E9*J9</f>
        <v>-0.14499999999999999</v>
      </c>
      <c r="M9" s="242">
        <v>2</v>
      </c>
      <c r="Y9" s="217">
        <v>1</v>
      </c>
      <c r="Z9" s="217">
        <v>1</v>
      </c>
      <c r="AA9" s="217">
        <v>1</v>
      </c>
      <c r="AX9" s="217">
        <v>1</v>
      </c>
      <c r="AY9" s="217">
        <f>IF(AX9=1,G9,0)</f>
        <v>0</v>
      </c>
      <c r="AZ9" s="217">
        <f>IF(AX9=2,G9,0)</f>
        <v>0</v>
      </c>
      <c r="BA9" s="217">
        <f>IF(AX9=3,G9,0)</f>
        <v>0</v>
      </c>
      <c r="BB9" s="217">
        <f>IF(AX9=4,G9,0)</f>
        <v>0</v>
      </c>
      <c r="BC9" s="217">
        <f>IF(AX9=5,G9,0)</f>
        <v>0</v>
      </c>
      <c r="BY9" s="242">
        <v>1</v>
      </c>
      <c r="BZ9" s="242">
        <v>1</v>
      </c>
    </row>
    <row r="10" spans="1:78" x14ac:dyDescent="0.25">
      <c r="A10" s="243">
        <v>3</v>
      </c>
      <c r="B10" s="244" t="s">
        <v>446</v>
      </c>
      <c r="C10" s="245" t="s">
        <v>447</v>
      </c>
      <c r="D10" s="246" t="s">
        <v>110</v>
      </c>
      <c r="E10" s="247">
        <v>28.8</v>
      </c>
      <c r="F10" s="247"/>
      <c r="G10" s="248">
        <f>E10*F10</f>
        <v>0</v>
      </c>
      <c r="H10" s="249">
        <v>0</v>
      </c>
      <c r="I10" s="250">
        <f>E10*H10</f>
        <v>0</v>
      </c>
      <c r="J10" s="249">
        <v>0</v>
      </c>
      <c r="K10" s="250">
        <f>E10*J10</f>
        <v>0</v>
      </c>
      <c r="M10" s="242">
        <v>2</v>
      </c>
      <c r="Y10" s="217">
        <v>1</v>
      </c>
      <c r="Z10" s="217">
        <v>1</v>
      </c>
      <c r="AA10" s="217">
        <v>1</v>
      </c>
      <c r="AX10" s="217">
        <v>1</v>
      </c>
      <c r="AY10" s="217">
        <f>IF(AX10=1,G10,0)</f>
        <v>0</v>
      </c>
      <c r="AZ10" s="217">
        <f>IF(AX10=2,G10,0)</f>
        <v>0</v>
      </c>
      <c r="BA10" s="217">
        <f>IF(AX10=3,G10,0)</f>
        <v>0</v>
      </c>
      <c r="BB10" s="217">
        <f>IF(AX10=4,G10,0)</f>
        <v>0</v>
      </c>
      <c r="BC10" s="217">
        <f>IF(AX10=5,G10,0)</f>
        <v>0</v>
      </c>
      <c r="BY10" s="242">
        <v>1</v>
      </c>
      <c r="BZ10" s="242">
        <v>1</v>
      </c>
    </row>
    <row r="11" spans="1:78" x14ac:dyDescent="0.25">
      <c r="A11" s="251"/>
      <c r="B11" s="253"/>
      <c r="C11" s="316" t="s">
        <v>537</v>
      </c>
      <c r="D11" s="310"/>
      <c r="E11" s="254">
        <v>28.8</v>
      </c>
      <c r="F11" s="255"/>
      <c r="G11" s="256"/>
      <c r="H11" s="257"/>
      <c r="I11" s="252"/>
      <c r="J11" s="258"/>
      <c r="K11" s="252"/>
      <c r="M11" s="242"/>
    </row>
    <row r="12" spans="1:78" x14ac:dyDescent="0.25">
      <c r="A12" s="243">
        <v>4</v>
      </c>
      <c r="B12" s="244" t="s">
        <v>449</v>
      </c>
      <c r="C12" s="245" t="s">
        <v>450</v>
      </c>
      <c r="D12" s="246" t="s">
        <v>110</v>
      </c>
      <c r="E12" s="247">
        <v>28.8</v>
      </c>
      <c r="F12" s="247"/>
      <c r="G12" s="248">
        <f>E12*F12</f>
        <v>0</v>
      </c>
      <c r="H12" s="249">
        <v>0</v>
      </c>
      <c r="I12" s="250">
        <f>E12*H12</f>
        <v>0</v>
      </c>
      <c r="J12" s="249">
        <v>0</v>
      </c>
      <c r="K12" s="250">
        <f>E12*J12</f>
        <v>0</v>
      </c>
      <c r="M12" s="242">
        <v>2</v>
      </c>
      <c r="Y12" s="217">
        <v>1</v>
      </c>
      <c r="Z12" s="217">
        <v>1</v>
      </c>
      <c r="AA12" s="217">
        <v>1</v>
      </c>
      <c r="AX12" s="217">
        <v>1</v>
      </c>
      <c r="AY12" s="217">
        <f>IF(AX12=1,G12,0)</f>
        <v>0</v>
      </c>
      <c r="AZ12" s="217">
        <f>IF(AX12=2,G12,0)</f>
        <v>0</v>
      </c>
      <c r="BA12" s="217">
        <f>IF(AX12=3,G12,0)</f>
        <v>0</v>
      </c>
      <c r="BB12" s="217">
        <f>IF(AX12=4,G12,0)</f>
        <v>0</v>
      </c>
      <c r="BC12" s="217">
        <f>IF(AX12=5,G12,0)</f>
        <v>0</v>
      </c>
      <c r="BY12" s="242">
        <v>1</v>
      </c>
      <c r="BZ12" s="242">
        <v>1</v>
      </c>
    </row>
    <row r="13" spans="1:78" x14ac:dyDescent="0.25">
      <c r="A13" s="243">
        <v>5</v>
      </c>
      <c r="B13" s="244" t="s">
        <v>327</v>
      </c>
      <c r="C13" s="245" t="s">
        <v>328</v>
      </c>
      <c r="D13" s="246" t="s">
        <v>110</v>
      </c>
      <c r="E13" s="247">
        <v>28.8</v>
      </c>
      <c r="F13" s="247"/>
      <c r="G13" s="248">
        <f>E13*F13</f>
        <v>0</v>
      </c>
      <c r="H13" s="249">
        <v>0</v>
      </c>
      <c r="I13" s="250">
        <f>E13*H13</f>
        <v>0</v>
      </c>
      <c r="J13" s="249">
        <v>0</v>
      </c>
      <c r="K13" s="250">
        <f>E13*J13</f>
        <v>0</v>
      </c>
      <c r="M13" s="242">
        <v>2</v>
      </c>
      <c r="Y13" s="217">
        <v>1</v>
      </c>
      <c r="Z13" s="217">
        <v>0</v>
      </c>
      <c r="AA13" s="217">
        <v>0</v>
      </c>
      <c r="AX13" s="217">
        <v>1</v>
      </c>
      <c r="AY13" s="217">
        <f>IF(AX13=1,G13,0)</f>
        <v>0</v>
      </c>
      <c r="AZ13" s="217">
        <f>IF(AX13=2,G13,0)</f>
        <v>0</v>
      </c>
      <c r="BA13" s="217">
        <f>IF(AX13=3,G13,0)</f>
        <v>0</v>
      </c>
      <c r="BB13" s="217">
        <f>IF(AX13=4,G13,0)</f>
        <v>0</v>
      </c>
      <c r="BC13" s="217">
        <f>IF(AX13=5,G13,0)</f>
        <v>0</v>
      </c>
      <c r="BY13" s="242">
        <v>1</v>
      </c>
      <c r="BZ13" s="242">
        <v>0</v>
      </c>
    </row>
    <row r="14" spans="1:78" x14ac:dyDescent="0.25">
      <c r="A14" s="243">
        <v>6</v>
      </c>
      <c r="B14" s="244" t="s">
        <v>127</v>
      </c>
      <c r="C14" s="245" t="s">
        <v>128</v>
      </c>
      <c r="D14" s="246" t="s">
        <v>110</v>
      </c>
      <c r="E14" s="247">
        <v>44.802</v>
      </c>
      <c r="F14" s="247"/>
      <c r="G14" s="248">
        <f>E14*F14</f>
        <v>0</v>
      </c>
      <c r="H14" s="249">
        <v>0</v>
      </c>
      <c r="I14" s="250">
        <f>E14*H14</f>
        <v>0</v>
      </c>
      <c r="J14" s="249">
        <v>0</v>
      </c>
      <c r="K14" s="250">
        <f>E14*J14</f>
        <v>0</v>
      </c>
      <c r="M14" s="242">
        <v>2</v>
      </c>
      <c r="Y14" s="217">
        <v>1</v>
      </c>
      <c r="Z14" s="217">
        <v>1</v>
      </c>
      <c r="AA14" s="217">
        <v>1</v>
      </c>
      <c r="AX14" s="217">
        <v>1</v>
      </c>
      <c r="AY14" s="217">
        <f>IF(AX14=1,G14,0)</f>
        <v>0</v>
      </c>
      <c r="AZ14" s="217">
        <f>IF(AX14=2,G14,0)</f>
        <v>0</v>
      </c>
      <c r="BA14" s="217">
        <f>IF(AX14=3,G14,0)</f>
        <v>0</v>
      </c>
      <c r="BB14" s="217">
        <f>IF(AX14=4,G14,0)</f>
        <v>0</v>
      </c>
      <c r="BC14" s="217">
        <f>IF(AX14=5,G14,0)</f>
        <v>0</v>
      </c>
      <c r="BY14" s="242">
        <v>1</v>
      </c>
      <c r="BZ14" s="242">
        <v>1</v>
      </c>
    </row>
    <row r="15" spans="1:78" x14ac:dyDescent="0.25">
      <c r="A15" s="251"/>
      <c r="B15" s="253"/>
      <c r="C15" s="316" t="s">
        <v>538</v>
      </c>
      <c r="D15" s="310"/>
      <c r="E15" s="254">
        <v>28.8</v>
      </c>
      <c r="F15" s="255"/>
      <c r="G15" s="256"/>
      <c r="H15" s="257"/>
      <c r="I15" s="252"/>
      <c r="J15" s="258"/>
      <c r="K15" s="252"/>
      <c r="M15" s="242"/>
    </row>
    <row r="16" spans="1:78" x14ac:dyDescent="0.25">
      <c r="A16" s="251"/>
      <c r="B16" s="253"/>
      <c r="C16" s="316" t="s">
        <v>539</v>
      </c>
      <c r="D16" s="310"/>
      <c r="E16" s="254">
        <v>16.001999999999999</v>
      </c>
      <c r="F16" s="255"/>
      <c r="G16" s="256"/>
      <c r="H16" s="257"/>
      <c r="I16" s="252"/>
      <c r="J16" s="258"/>
      <c r="K16" s="252"/>
      <c r="M16" s="242"/>
    </row>
    <row r="17" spans="1:78" x14ac:dyDescent="0.25">
      <c r="A17" s="243">
        <v>7</v>
      </c>
      <c r="B17" s="244" t="s">
        <v>283</v>
      </c>
      <c r="C17" s="245" t="s">
        <v>284</v>
      </c>
      <c r="D17" s="246" t="s">
        <v>110</v>
      </c>
      <c r="E17" s="247">
        <v>16.001999999999999</v>
      </c>
      <c r="F17" s="247"/>
      <c r="G17" s="248">
        <f>E17*F17</f>
        <v>0</v>
      </c>
      <c r="H17" s="249">
        <v>0</v>
      </c>
      <c r="I17" s="250">
        <f>E17*H17</f>
        <v>0</v>
      </c>
      <c r="J17" s="249">
        <v>0</v>
      </c>
      <c r="K17" s="250">
        <f>E17*J17</f>
        <v>0</v>
      </c>
      <c r="M17" s="242">
        <v>2</v>
      </c>
      <c r="Y17" s="217">
        <v>1</v>
      </c>
      <c r="Z17" s="217">
        <v>1</v>
      </c>
      <c r="AA17" s="217">
        <v>1</v>
      </c>
      <c r="AX17" s="217">
        <v>1</v>
      </c>
      <c r="AY17" s="217">
        <f>IF(AX17=1,G17,0)</f>
        <v>0</v>
      </c>
      <c r="AZ17" s="217">
        <f>IF(AX17=2,G17,0)</f>
        <v>0</v>
      </c>
      <c r="BA17" s="217">
        <f>IF(AX17=3,G17,0)</f>
        <v>0</v>
      </c>
      <c r="BB17" s="217">
        <f>IF(AX17=4,G17,0)</f>
        <v>0</v>
      </c>
      <c r="BC17" s="217">
        <f>IF(AX17=5,G17,0)</f>
        <v>0</v>
      </c>
      <c r="BY17" s="242">
        <v>1</v>
      </c>
      <c r="BZ17" s="242">
        <v>1</v>
      </c>
    </row>
    <row r="18" spans="1:78" x14ac:dyDescent="0.25">
      <c r="A18" s="243">
        <v>8</v>
      </c>
      <c r="B18" s="244" t="s">
        <v>133</v>
      </c>
      <c r="C18" s="245" t="s">
        <v>134</v>
      </c>
      <c r="D18" s="246" t="s">
        <v>110</v>
      </c>
      <c r="E18" s="247">
        <v>28.8</v>
      </c>
      <c r="F18" s="247"/>
      <c r="G18" s="248">
        <f>E18*F18</f>
        <v>0</v>
      </c>
      <c r="H18" s="249">
        <v>0</v>
      </c>
      <c r="I18" s="250">
        <f>E18*H18</f>
        <v>0</v>
      </c>
      <c r="J18" s="249">
        <v>0</v>
      </c>
      <c r="K18" s="250">
        <f>E18*J18</f>
        <v>0</v>
      </c>
      <c r="M18" s="242">
        <v>2</v>
      </c>
      <c r="Y18" s="217">
        <v>1</v>
      </c>
      <c r="Z18" s="217">
        <v>1</v>
      </c>
      <c r="AA18" s="217">
        <v>1</v>
      </c>
      <c r="AX18" s="217">
        <v>1</v>
      </c>
      <c r="AY18" s="217">
        <f>IF(AX18=1,G18,0)</f>
        <v>0</v>
      </c>
      <c r="AZ18" s="217">
        <f>IF(AX18=2,G18,0)</f>
        <v>0</v>
      </c>
      <c r="BA18" s="217">
        <f>IF(AX18=3,G18,0)</f>
        <v>0</v>
      </c>
      <c r="BB18" s="217">
        <f>IF(AX18=4,G18,0)</f>
        <v>0</v>
      </c>
      <c r="BC18" s="217">
        <f>IF(AX18=5,G18,0)</f>
        <v>0</v>
      </c>
      <c r="BY18" s="242">
        <v>1</v>
      </c>
      <c r="BZ18" s="242">
        <v>1</v>
      </c>
    </row>
    <row r="19" spans="1:78" x14ac:dyDescent="0.25">
      <c r="A19" s="243">
        <v>9</v>
      </c>
      <c r="B19" s="244" t="s">
        <v>459</v>
      </c>
      <c r="C19" s="245" t="s">
        <v>460</v>
      </c>
      <c r="D19" s="246" t="s">
        <v>110</v>
      </c>
      <c r="E19" s="247">
        <v>16.001999999999999</v>
      </c>
      <c r="F19" s="247"/>
      <c r="G19" s="248">
        <f>E19*F19</f>
        <v>0</v>
      </c>
      <c r="H19" s="249">
        <v>0</v>
      </c>
      <c r="I19" s="250">
        <f>E19*H19</f>
        <v>0</v>
      </c>
      <c r="J19" s="249">
        <v>0</v>
      </c>
      <c r="K19" s="250">
        <f>E19*J19</f>
        <v>0</v>
      </c>
      <c r="M19" s="242">
        <v>2</v>
      </c>
      <c r="Y19" s="217">
        <v>1</v>
      </c>
      <c r="Z19" s="217">
        <v>1</v>
      </c>
      <c r="AA19" s="217">
        <v>1</v>
      </c>
      <c r="AX19" s="217">
        <v>1</v>
      </c>
      <c r="AY19" s="217">
        <f>IF(AX19=1,G19,0)</f>
        <v>0</v>
      </c>
      <c r="AZ19" s="217">
        <f>IF(AX19=2,G19,0)</f>
        <v>0</v>
      </c>
      <c r="BA19" s="217">
        <f>IF(AX19=3,G19,0)</f>
        <v>0</v>
      </c>
      <c r="BB19" s="217">
        <f>IF(AX19=4,G19,0)</f>
        <v>0</v>
      </c>
      <c r="BC19" s="217">
        <f>IF(AX19=5,G19,0)</f>
        <v>0</v>
      </c>
      <c r="BY19" s="242">
        <v>1</v>
      </c>
      <c r="BZ19" s="242">
        <v>1</v>
      </c>
    </row>
    <row r="20" spans="1:78" x14ac:dyDescent="0.25">
      <c r="A20" s="251"/>
      <c r="B20" s="253"/>
      <c r="C20" s="316" t="s">
        <v>540</v>
      </c>
      <c r="D20" s="310"/>
      <c r="E20" s="254">
        <v>28.8</v>
      </c>
      <c r="F20" s="255"/>
      <c r="G20" s="256"/>
      <c r="H20" s="257"/>
      <c r="I20" s="252"/>
      <c r="J20" s="258"/>
      <c r="K20" s="252"/>
      <c r="M20" s="242"/>
    </row>
    <row r="21" spans="1:78" x14ac:dyDescent="0.25">
      <c r="A21" s="251"/>
      <c r="B21" s="253"/>
      <c r="C21" s="316" t="s">
        <v>541</v>
      </c>
      <c r="D21" s="310"/>
      <c r="E21" s="254">
        <v>-12.798</v>
      </c>
      <c r="F21" s="255"/>
      <c r="G21" s="256"/>
      <c r="H21" s="257"/>
      <c r="I21" s="252"/>
      <c r="J21" s="258"/>
      <c r="K21" s="252"/>
      <c r="M21" s="242"/>
    </row>
    <row r="22" spans="1:78" ht="20.399999999999999" x14ac:dyDescent="0.25">
      <c r="A22" s="243">
        <v>10</v>
      </c>
      <c r="B22" s="244" t="s">
        <v>285</v>
      </c>
      <c r="C22" s="245" t="s">
        <v>286</v>
      </c>
      <c r="D22" s="246" t="s">
        <v>110</v>
      </c>
      <c r="E22" s="247">
        <v>9.1980000000000004</v>
      </c>
      <c r="F22" s="247"/>
      <c r="G22" s="248">
        <f>E22*F22</f>
        <v>0</v>
      </c>
      <c r="H22" s="249">
        <v>1.7</v>
      </c>
      <c r="I22" s="250">
        <f>E22*H22</f>
        <v>15.6366</v>
      </c>
      <c r="J22" s="249">
        <v>0</v>
      </c>
      <c r="K22" s="250">
        <f>E22*J22</f>
        <v>0</v>
      </c>
      <c r="M22" s="242">
        <v>2</v>
      </c>
      <c r="Y22" s="217">
        <v>1</v>
      </c>
      <c r="Z22" s="217">
        <v>1</v>
      </c>
      <c r="AA22" s="217">
        <v>1</v>
      </c>
      <c r="AX22" s="217">
        <v>1</v>
      </c>
      <c r="AY22" s="217">
        <f>IF(AX22=1,G22,0)</f>
        <v>0</v>
      </c>
      <c r="AZ22" s="217">
        <f>IF(AX22=2,G22,0)</f>
        <v>0</v>
      </c>
      <c r="BA22" s="217">
        <f>IF(AX22=3,G22,0)</f>
        <v>0</v>
      </c>
      <c r="BB22" s="217">
        <f>IF(AX22=4,G22,0)</f>
        <v>0</v>
      </c>
      <c r="BC22" s="217">
        <f>IF(AX22=5,G22,0)</f>
        <v>0</v>
      </c>
      <c r="BY22" s="242">
        <v>1</v>
      </c>
      <c r="BZ22" s="242">
        <v>1</v>
      </c>
    </row>
    <row r="23" spans="1:78" x14ac:dyDescent="0.25">
      <c r="A23" s="251"/>
      <c r="B23" s="253"/>
      <c r="C23" s="316" t="s">
        <v>542</v>
      </c>
      <c r="D23" s="310"/>
      <c r="E23" s="254">
        <v>9.1980000000000004</v>
      </c>
      <c r="F23" s="255"/>
      <c r="G23" s="256"/>
      <c r="H23" s="257"/>
      <c r="I23" s="252"/>
      <c r="J23" s="258"/>
      <c r="K23" s="252"/>
      <c r="M23" s="242"/>
    </row>
    <row r="24" spans="1:78" x14ac:dyDescent="0.25">
      <c r="A24" s="259"/>
      <c r="B24" s="260" t="s">
        <v>99</v>
      </c>
      <c r="C24" s="261" t="s">
        <v>107</v>
      </c>
      <c r="D24" s="262"/>
      <c r="E24" s="263"/>
      <c r="F24" s="264"/>
      <c r="G24" s="265">
        <f>SUM(G7:G23)</f>
        <v>0</v>
      </c>
      <c r="H24" s="266"/>
      <c r="I24" s="267">
        <f>SUM(I7:I23)</f>
        <v>15.6366</v>
      </c>
      <c r="J24" s="266"/>
      <c r="K24" s="267">
        <f>SUM(K7:K23)</f>
        <v>-9.3721999999999994</v>
      </c>
      <c r="M24" s="242">
        <v>4</v>
      </c>
      <c r="AY24" s="268">
        <f>SUM(AY7:AY23)</f>
        <v>0</v>
      </c>
      <c r="AZ24" s="268">
        <f>SUM(AZ7:AZ23)</f>
        <v>0</v>
      </c>
      <c r="BA24" s="268">
        <f>SUM(BA7:BA23)</f>
        <v>0</v>
      </c>
      <c r="BB24" s="268">
        <f>SUM(BB7:BB23)</f>
        <v>0</v>
      </c>
      <c r="BC24" s="268">
        <f>SUM(BC7:BC23)</f>
        <v>0</v>
      </c>
    </row>
    <row r="25" spans="1:78" x14ac:dyDescent="0.25">
      <c r="A25" s="232" t="s">
        <v>96</v>
      </c>
      <c r="B25" s="233" t="s">
        <v>198</v>
      </c>
      <c r="C25" s="234" t="s">
        <v>199</v>
      </c>
      <c r="D25" s="235"/>
      <c r="E25" s="236"/>
      <c r="F25" s="236"/>
      <c r="G25" s="237"/>
      <c r="H25" s="238"/>
      <c r="I25" s="239"/>
      <c r="J25" s="240"/>
      <c r="K25" s="241"/>
      <c r="M25" s="242">
        <v>1</v>
      </c>
    </row>
    <row r="26" spans="1:78" x14ac:dyDescent="0.25">
      <c r="A26" s="243">
        <v>11</v>
      </c>
      <c r="B26" s="244" t="s">
        <v>464</v>
      </c>
      <c r="C26" s="245" t="s">
        <v>465</v>
      </c>
      <c r="D26" s="246" t="s">
        <v>110</v>
      </c>
      <c r="E26" s="247">
        <v>3.6</v>
      </c>
      <c r="F26" s="247"/>
      <c r="G26" s="248">
        <f>E26*F26</f>
        <v>0</v>
      </c>
      <c r="H26" s="249">
        <v>1.1322000000000001</v>
      </c>
      <c r="I26" s="250">
        <f>E26*H26</f>
        <v>4.0759200000000009</v>
      </c>
      <c r="J26" s="249">
        <v>0</v>
      </c>
      <c r="K26" s="250">
        <f>E26*J26</f>
        <v>0</v>
      </c>
      <c r="M26" s="242">
        <v>2</v>
      </c>
      <c r="Y26" s="217">
        <v>1</v>
      </c>
      <c r="Z26" s="217">
        <v>1</v>
      </c>
      <c r="AA26" s="217">
        <v>1</v>
      </c>
      <c r="AX26" s="217">
        <v>1</v>
      </c>
      <c r="AY26" s="217">
        <f>IF(AX26=1,G26,0)</f>
        <v>0</v>
      </c>
      <c r="AZ26" s="217">
        <f>IF(AX26=2,G26,0)</f>
        <v>0</v>
      </c>
      <c r="BA26" s="217">
        <f>IF(AX26=3,G26,0)</f>
        <v>0</v>
      </c>
      <c r="BB26" s="217">
        <f>IF(AX26=4,G26,0)</f>
        <v>0</v>
      </c>
      <c r="BC26" s="217">
        <f>IF(AX26=5,G26,0)</f>
        <v>0</v>
      </c>
      <c r="BY26" s="242">
        <v>1</v>
      </c>
      <c r="BZ26" s="242">
        <v>1</v>
      </c>
    </row>
    <row r="27" spans="1:78" x14ac:dyDescent="0.25">
      <c r="A27" s="251"/>
      <c r="B27" s="253"/>
      <c r="C27" s="316" t="s">
        <v>543</v>
      </c>
      <c r="D27" s="310"/>
      <c r="E27" s="254">
        <v>3.6</v>
      </c>
      <c r="F27" s="255"/>
      <c r="G27" s="256"/>
      <c r="H27" s="257"/>
      <c r="I27" s="252"/>
      <c r="J27" s="258"/>
      <c r="K27" s="252"/>
      <c r="M27" s="242"/>
    </row>
    <row r="28" spans="1:78" x14ac:dyDescent="0.25">
      <c r="A28" s="259"/>
      <c r="B28" s="260" t="s">
        <v>99</v>
      </c>
      <c r="C28" s="261" t="s">
        <v>200</v>
      </c>
      <c r="D28" s="262"/>
      <c r="E28" s="263"/>
      <c r="F28" s="264"/>
      <c r="G28" s="265">
        <f>SUM(G25:G27)</f>
        <v>0</v>
      </c>
      <c r="H28" s="266"/>
      <c r="I28" s="267">
        <f>SUM(I25:I27)</f>
        <v>4.0759200000000009</v>
      </c>
      <c r="J28" s="266"/>
      <c r="K28" s="267">
        <f>SUM(K25:K27)</f>
        <v>0</v>
      </c>
      <c r="M28" s="242">
        <v>4</v>
      </c>
      <c r="AY28" s="268">
        <f>SUM(AY25:AY27)</f>
        <v>0</v>
      </c>
      <c r="AZ28" s="268">
        <f>SUM(AZ25:AZ27)</f>
        <v>0</v>
      </c>
      <c r="BA28" s="268">
        <f>SUM(BA25:BA27)</f>
        <v>0</v>
      </c>
      <c r="BB28" s="268">
        <f>SUM(BB25:BB27)</f>
        <v>0</v>
      </c>
      <c r="BC28" s="268">
        <f>SUM(BC25:BC27)</f>
        <v>0</v>
      </c>
    </row>
    <row r="29" spans="1:78" x14ac:dyDescent="0.25">
      <c r="A29" s="232" t="s">
        <v>96</v>
      </c>
      <c r="B29" s="233" t="s">
        <v>214</v>
      </c>
      <c r="C29" s="234" t="s">
        <v>215</v>
      </c>
      <c r="D29" s="235"/>
      <c r="E29" s="236"/>
      <c r="F29" s="236"/>
      <c r="G29" s="237"/>
      <c r="H29" s="238"/>
      <c r="I29" s="239"/>
      <c r="J29" s="240"/>
      <c r="K29" s="241"/>
      <c r="M29" s="242">
        <v>1</v>
      </c>
    </row>
    <row r="30" spans="1:78" x14ac:dyDescent="0.25">
      <c r="A30" s="243">
        <v>12</v>
      </c>
      <c r="B30" s="244" t="s">
        <v>424</v>
      </c>
      <c r="C30" s="245" t="s">
        <v>425</v>
      </c>
      <c r="D30" s="246" t="s">
        <v>145</v>
      </c>
      <c r="E30" s="247">
        <v>10.95</v>
      </c>
      <c r="F30" s="247"/>
      <c r="G30" s="248">
        <f>E30*F30</f>
        <v>0</v>
      </c>
      <c r="H30" s="249">
        <v>0.37080000000000002</v>
      </c>
      <c r="I30" s="250">
        <f>E30*H30</f>
        <v>4.0602599999999995</v>
      </c>
      <c r="J30" s="249">
        <v>0</v>
      </c>
      <c r="K30" s="250">
        <f>E30*J30</f>
        <v>0</v>
      </c>
      <c r="M30" s="242">
        <v>2</v>
      </c>
      <c r="Y30" s="217">
        <v>1</v>
      </c>
      <c r="Z30" s="217">
        <v>1</v>
      </c>
      <c r="AA30" s="217">
        <v>1</v>
      </c>
      <c r="AX30" s="217">
        <v>1</v>
      </c>
      <c r="AY30" s="217">
        <f>IF(AX30=1,G30,0)</f>
        <v>0</v>
      </c>
      <c r="AZ30" s="217">
        <f>IF(AX30=2,G30,0)</f>
        <v>0</v>
      </c>
      <c r="BA30" s="217">
        <f>IF(AX30=3,G30,0)</f>
        <v>0</v>
      </c>
      <c r="BB30" s="217">
        <f>IF(AX30=4,G30,0)</f>
        <v>0</v>
      </c>
      <c r="BC30" s="217">
        <f>IF(AX30=5,G30,0)</f>
        <v>0</v>
      </c>
      <c r="BY30" s="242">
        <v>1</v>
      </c>
      <c r="BZ30" s="242">
        <v>1</v>
      </c>
    </row>
    <row r="31" spans="1:78" x14ac:dyDescent="0.25">
      <c r="A31" s="251"/>
      <c r="B31" s="253"/>
      <c r="C31" s="316" t="s">
        <v>544</v>
      </c>
      <c r="D31" s="310"/>
      <c r="E31" s="254">
        <v>10.95</v>
      </c>
      <c r="F31" s="255"/>
      <c r="G31" s="256"/>
      <c r="H31" s="257"/>
      <c r="I31" s="252"/>
      <c r="J31" s="258"/>
      <c r="K31" s="252"/>
      <c r="M31" s="242"/>
    </row>
    <row r="32" spans="1:78" x14ac:dyDescent="0.25">
      <c r="A32" s="243">
        <v>13</v>
      </c>
      <c r="B32" s="244" t="s">
        <v>426</v>
      </c>
      <c r="C32" s="245" t="s">
        <v>427</v>
      </c>
      <c r="D32" s="246" t="s">
        <v>145</v>
      </c>
      <c r="E32" s="247">
        <v>29.2</v>
      </c>
      <c r="F32" s="247"/>
      <c r="G32" s="248">
        <f>E32*F32</f>
        <v>0</v>
      </c>
      <c r="H32" s="249">
        <v>0.13188</v>
      </c>
      <c r="I32" s="250">
        <f>E32*H32</f>
        <v>3.8508959999999997</v>
      </c>
      <c r="J32" s="249">
        <v>0</v>
      </c>
      <c r="K32" s="250">
        <f>E32*J32</f>
        <v>0</v>
      </c>
      <c r="M32" s="242">
        <v>2</v>
      </c>
      <c r="Y32" s="217">
        <v>1</v>
      </c>
      <c r="Z32" s="217">
        <v>1</v>
      </c>
      <c r="AA32" s="217">
        <v>1</v>
      </c>
      <c r="AX32" s="217">
        <v>1</v>
      </c>
      <c r="AY32" s="217">
        <f>IF(AX32=1,G32,0)</f>
        <v>0</v>
      </c>
      <c r="AZ32" s="217">
        <f>IF(AX32=2,G32,0)</f>
        <v>0</v>
      </c>
      <c r="BA32" s="217">
        <f>IF(AX32=3,G32,0)</f>
        <v>0</v>
      </c>
      <c r="BB32" s="217">
        <f>IF(AX32=4,G32,0)</f>
        <v>0</v>
      </c>
      <c r="BC32" s="217">
        <f>IF(AX32=5,G32,0)</f>
        <v>0</v>
      </c>
      <c r="BY32" s="242">
        <v>1</v>
      </c>
      <c r="BZ32" s="242">
        <v>1</v>
      </c>
    </row>
    <row r="33" spans="1:78" x14ac:dyDescent="0.25">
      <c r="A33" s="251"/>
      <c r="B33" s="253"/>
      <c r="C33" s="316" t="s">
        <v>545</v>
      </c>
      <c r="D33" s="310"/>
      <c r="E33" s="254">
        <v>29.2</v>
      </c>
      <c r="F33" s="255"/>
      <c r="G33" s="256"/>
      <c r="H33" s="257"/>
      <c r="I33" s="252"/>
      <c r="J33" s="258"/>
      <c r="K33" s="252"/>
      <c r="M33" s="242"/>
    </row>
    <row r="34" spans="1:78" x14ac:dyDescent="0.25">
      <c r="A34" s="243">
        <v>14</v>
      </c>
      <c r="B34" s="244" t="s">
        <v>430</v>
      </c>
      <c r="C34" s="245" t="s">
        <v>431</v>
      </c>
      <c r="D34" s="246" t="s">
        <v>145</v>
      </c>
      <c r="E34" s="247">
        <v>29.2</v>
      </c>
      <c r="F34" s="247"/>
      <c r="G34" s="248">
        <f>E34*F34</f>
        <v>0</v>
      </c>
      <c r="H34" s="249">
        <v>9.2799999999999994E-2</v>
      </c>
      <c r="I34" s="250">
        <f>E34*H34</f>
        <v>2.7097599999999997</v>
      </c>
      <c r="J34" s="249">
        <v>0</v>
      </c>
      <c r="K34" s="250">
        <f>E34*J34</f>
        <v>0</v>
      </c>
      <c r="M34" s="242">
        <v>2</v>
      </c>
      <c r="Y34" s="217">
        <v>1</v>
      </c>
      <c r="Z34" s="217">
        <v>1</v>
      </c>
      <c r="AA34" s="217">
        <v>1</v>
      </c>
      <c r="AX34" s="217">
        <v>1</v>
      </c>
      <c r="AY34" s="217">
        <f>IF(AX34=1,G34,0)</f>
        <v>0</v>
      </c>
      <c r="AZ34" s="217">
        <f>IF(AX34=2,G34,0)</f>
        <v>0</v>
      </c>
      <c r="BA34" s="217">
        <f>IF(AX34=3,G34,0)</f>
        <v>0</v>
      </c>
      <c r="BB34" s="217">
        <f>IF(AX34=4,G34,0)</f>
        <v>0</v>
      </c>
      <c r="BC34" s="217">
        <f>IF(AX34=5,G34,0)</f>
        <v>0</v>
      </c>
      <c r="BY34" s="242">
        <v>1</v>
      </c>
      <c r="BZ34" s="242">
        <v>1</v>
      </c>
    </row>
    <row r="35" spans="1:78" x14ac:dyDescent="0.25">
      <c r="A35" s="243">
        <v>15</v>
      </c>
      <c r="B35" s="244" t="s">
        <v>432</v>
      </c>
      <c r="C35" s="245" t="s">
        <v>433</v>
      </c>
      <c r="D35" s="246" t="s">
        <v>145</v>
      </c>
      <c r="E35" s="247">
        <v>29.2</v>
      </c>
      <c r="F35" s="247"/>
      <c r="G35" s="248">
        <f>E35*F35</f>
        <v>0</v>
      </c>
      <c r="H35" s="249">
        <v>0.15318999999999999</v>
      </c>
      <c r="I35" s="250">
        <f>E35*H35</f>
        <v>4.4731480000000001</v>
      </c>
      <c r="J35" s="249">
        <v>0</v>
      </c>
      <c r="K35" s="250">
        <f>E35*J35</f>
        <v>0</v>
      </c>
      <c r="M35" s="242">
        <v>2</v>
      </c>
      <c r="Y35" s="217">
        <v>1</v>
      </c>
      <c r="Z35" s="217">
        <v>1</v>
      </c>
      <c r="AA35" s="217">
        <v>1</v>
      </c>
      <c r="AX35" s="217">
        <v>1</v>
      </c>
      <c r="AY35" s="217">
        <f>IF(AX35=1,G35,0)</f>
        <v>0</v>
      </c>
      <c r="AZ35" s="217">
        <f>IF(AX35=2,G35,0)</f>
        <v>0</v>
      </c>
      <c r="BA35" s="217">
        <f>IF(AX35=3,G35,0)</f>
        <v>0</v>
      </c>
      <c r="BB35" s="217">
        <f>IF(AX35=4,G35,0)</f>
        <v>0</v>
      </c>
      <c r="BC35" s="217">
        <f>IF(AX35=5,G35,0)</f>
        <v>0</v>
      </c>
      <c r="BY35" s="242">
        <v>1</v>
      </c>
      <c r="BZ35" s="242">
        <v>1</v>
      </c>
    </row>
    <row r="36" spans="1:78" x14ac:dyDescent="0.25">
      <c r="A36" s="259"/>
      <c r="B36" s="260" t="s">
        <v>99</v>
      </c>
      <c r="C36" s="261" t="s">
        <v>216</v>
      </c>
      <c r="D36" s="262"/>
      <c r="E36" s="263"/>
      <c r="F36" s="264"/>
      <c r="G36" s="265">
        <f>SUM(G29:G35)</f>
        <v>0</v>
      </c>
      <c r="H36" s="266"/>
      <c r="I36" s="267">
        <f>SUM(I29:I35)</f>
        <v>15.094063999999999</v>
      </c>
      <c r="J36" s="266"/>
      <c r="K36" s="267">
        <f>SUM(K29:K35)</f>
        <v>0</v>
      </c>
      <c r="M36" s="242">
        <v>4</v>
      </c>
      <c r="AY36" s="268">
        <f>SUM(AY29:AY35)</f>
        <v>0</v>
      </c>
      <c r="AZ36" s="268">
        <f>SUM(AZ29:AZ35)</f>
        <v>0</v>
      </c>
      <c r="BA36" s="268">
        <f>SUM(BA29:BA35)</f>
        <v>0</v>
      </c>
      <c r="BB36" s="268">
        <f>SUM(BB29:BB35)</f>
        <v>0</v>
      </c>
      <c r="BC36" s="268">
        <f>SUM(BC29:BC35)</f>
        <v>0</v>
      </c>
    </row>
    <row r="37" spans="1:78" x14ac:dyDescent="0.25">
      <c r="A37" s="232" t="s">
        <v>96</v>
      </c>
      <c r="B37" s="233" t="s">
        <v>468</v>
      </c>
      <c r="C37" s="234" t="s">
        <v>469</v>
      </c>
      <c r="D37" s="235"/>
      <c r="E37" s="236"/>
      <c r="F37" s="236"/>
      <c r="G37" s="237"/>
      <c r="H37" s="238"/>
      <c r="I37" s="239"/>
      <c r="J37" s="240"/>
      <c r="K37" s="241"/>
      <c r="M37" s="242">
        <v>1</v>
      </c>
    </row>
    <row r="38" spans="1:78" x14ac:dyDescent="0.25">
      <c r="A38" s="243">
        <v>16</v>
      </c>
      <c r="B38" s="244" t="s">
        <v>524</v>
      </c>
      <c r="C38" s="245" t="s">
        <v>525</v>
      </c>
      <c r="D38" s="246" t="s">
        <v>242</v>
      </c>
      <c r="E38" s="247">
        <v>40</v>
      </c>
      <c r="F38" s="247"/>
      <c r="G38" s="248">
        <f>E38*F38</f>
        <v>0</v>
      </c>
      <c r="H38" s="249">
        <v>1.0000000000000001E-5</v>
      </c>
      <c r="I38" s="250">
        <f>E38*H38</f>
        <v>4.0000000000000002E-4</v>
      </c>
      <c r="J38" s="249">
        <v>0</v>
      </c>
      <c r="K38" s="250">
        <f>E38*J38</f>
        <v>0</v>
      </c>
      <c r="M38" s="242">
        <v>2</v>
      </c>
      <c r="Y38" s="217">
        <v>1</v>
      </c>
      <c r="Z38" s="217">
        <v>1</v>
      </c>
      <c r="AA38" s="217">
        <v>1</v>
      </c>
      <c r="AX38" s="217">
        <v>1</v>
      </c>
      <c r="AY38" s="217">
        <f>IF(AX38=1,G38,0)</f>
        <v>0</v>
      </c>
      <c r="AZ38" s="217">
        <f>IF(AX38=2,G38,0)</f>
        <v>0</v>
      </c>
      <c r="BA38" s="217">
        <f>IF(AX38=3,G38,0)</f>
        <v>0</v>
      </c>
      <c r="BB38" s="217">
        <f>IF(AX38=4,G38,0)</f>
        <v>0</v>
      </c>
      <c r="BC38" s="217">
        <f>IF(AX38=5,G38,0)</f>
        <v>0</v>
      </c>
      <c r="BY38" s="242">
        <v>1</v>
      </c>
      <c r="BZ38" s="242">
        <v>1</v>
      </c>
    </row>
    <row r="39" spans="1:78" x14ac:dyDescent="0.25">
      <c r="A39" s="251"/>
      <c r="B39" s="253"/>
      <c r="C39" s="316" t="s">
        <v>546</v>
      </c>
      <c r="D39" s="310"/>
      <c r="E39" s="254">
        <v>40</v>
      </c>
      <c r="F39" s="255"/>
      <c r="G39" s="256"/>
      <c r="H39" s="257"/>
      <c r="I39" s="252"/>
      <c r="J39" s="258"/>
      <c r="K39" s="252"/>
      <c r="M39" s="242"/>
    </row>
    <row r="40" spans="1:78" x14ac:dyDescent="0.25">
      <c r="A40" s="243">
        <v>17</v>
      </c>
      <c r="B40" s="244" t="s">
        <v>526</v>
      </c>
      <c r="C40" s="245" t="s">
        <v>527</v>
      </c>
      <c r="D40" s="246" t="s">
        <v>242</v>
      </c>
      <c r="E40" s="247">
        <v>40</v>
      </c>
      <c r="F40" s="247"/>
      <c r="G40" s="248">
        <f>E40*F40</f>
        <v>0</v>
      </c>
      <c r="H40" s="249">
        <v>2.9999999999999997E-4</v>
      </c>
      <c r="I40" s="250">
        <f>E40*H40</f>
        <v>1.1999999999999999E-2</v>
      </c>
      <c r="J40" s="249">
        <v>0</v>
      </c>
      <c r="K40" s="250">
        <f>E40*J40</f>
        <v>0</v>
      </c>
      <c r="M40" s="242">
        <v>2</v>
      </c>
      <c r="Y40" s="217">
        <v>1</v>
      </c>
      <c r="Z40" s="217">
        <v>1</v>
      </c>
      <c r="AA40" s="217">
        <v>1</v>
      </c>
      <c r="AX40" s="217">
        <v>1</v>
      </c>
      <c r="AY40" s="217">
        <f>IF(AX40=1,G40,0)</f>
        <v>0</v>
      </c>
      <c r="AZ40" s="217">
        <f>IF(AX40=2,G40,0)</f>
        <v>0</v>
      </c>
      <c r="BA40" s="217">
        <f>IF(AX40=3,G40,0)</f>
        <v>0</v>
      </c>
      <c r="BB40" s="217">
        <f>IF(AX40=4,G40,0)</f>
        <v>0</v>
      </c>
      <c r="BC40" s="217">
        <f>IF(AX40=5,G40,0)</f>
        <v>0</v>
      </c>
      <c r="BY40" s="242">
        <v>1</v>
      </c>
      <c r="BZ40" s="242">
        <v>1</v>
      </c>
    </row>
    <row r="41" spans="1:78" x14ac:dyDescent="0.25">
      <c r="A41" s="259"/>
      <c r="B41" s="260" t="s">
        <v>99</v>
      </c>
      <c r="C41" s="261" t="s">
        <v>470</v>
      </c>
      <c r="D41" s="262"/>
      <c r="E41" s="263"/>
      <c r="F41" s="264"/>
      <c r="G41" s="265">
        <f>SUM(G37:G40)</f>
        <v>0</v>
      </c>
      <c r="H41" s="266"/>
      <c r="I41" s="267">
        <f>SUM(I37:I40)</f>
        <v>1.2399999999999998E-2</v>
      </c>
      <c r="J41" s="266"/>
      <c r="K41" s="267">
        <f>SUM(K37:K40)</f>
        <v>0</v>
      </c>
      <c r="M41" s="242">
        <v>4</v>
      </c>
      <c r="AY41" s="268">
        <f>SUM(AY37:AY40)</f>
        <v>0</v>
      </c>
      <c r="AZ41" s="268">
        <f>SUM(AZ37:AZ40)</f>
        <v>0</v>
      </c>
      <c r="BA41" s="268">
        <f>SUM(BA37:BA40)</f>
        <v>0</v>
      </c>
      <c r="BB41" s="268">
        <f>SUM(BB37:BB40)</f>
        <v>0</v>
      </c>
      <c r="BC41" s="268">
        <f>SUM(BC37:BC40)</f>
        <v>0</v>
      </c>
    </row>
    <row r="42" spans="1:78" x14ac:dyDescent="0.25">
      <c r="A42" s="232" t="s">
        <v>96</v>
      </c>
      <c r="B42" s="233" t="s">
        <v>376</v>
      </c>
      <c r="C42" s="234" t="s">
        <v>377</v>
      </c>
      <c r="D42" s="235"/>
      <c r="E42" s="236"/>
      <c r="F42" s="236"/>
      <c r="G42" s="237"/>
      <c r="H42" s="238"/>
      <c r="I42" s="239"/>
      <c r="J42" s="240"/>
      <c r="K42" s="241"/>
      <c r="M42" s="242">
        <v>1</v>
      </c>
    </row>
    <row r="43" spans="1:78" x14ac:dyDescent="0.25">
      <c r="A43" s="243">
        <v>18</v>
      </c>
      <c r="B43" s="244" t="s">
        <v>434</v>
      </c>
      <c r="C43" s="245" t="s">
        <v>435</v>
      </c>
      <c r="D43" s="246" t="s">
        <v>242</v>
      </c>
      <c r="E43" s="247">
        <v>1</v>
      </c>
      <c r="F43" s="247"/>
      <c r="G43" s="248">
        <f>E43*F43</f>
        <v>0</v>
      </c>
      <c r="H43" s="249">
        <v>0.13611999999999999</v>
      </c>
      <c r="I43" s="250">
        <f>E43*H43</f>
        <v>0.13611999999999999</v>
      </c>
      <c r="J43" s="249">
        <v>0</v>
      </c>
      <c r="K43" s="250">
        <f>E43*J43</f>
        <v>0</v>
      </c>
      <c r="M43" s="242">
        <v>2</v>
      </c>
      <c r="Y43" s="217">
        <v>1</v>
      </c>
      <c r="Z43" s="217">
        <v>1</v>
      </c>
      <c r="AA43" s="217">
        <v>1</v>
      </c>
      <c r="AX43" s="217">
        <v>1</v>
      </c>
      <c r="AY43" s="217">
        <f>IF(AX43=1,G43,0)</f>
        <v>0</v>
      </c>
      <c r="AZ43" s="217">
        <f>IF(AX43=2,G43,0)</f>
        <v>0</v>
      </c>
      <c r="BA43" s="217">
        <f>IF(AX43=3,G43,0)</f>
        <v>0</v>
      </c>
      <c r="BB43" s="217">
        <f>IF(AX43=4,G43,0)</f>
        <v>0</v>
      </c>
      <c r="BC43" s="217">
        <f>IF(AX43=5,G43,0)</f>
        <v>0</v>
      </c>
      <c r="BY43" s="242">
        <v>1</v>
      </c>
      <c r="BZ43" s="242">
        <v>1</v>
      </c>
    </row>
    <row r="44" spans="1:78" x14ac:dyDescent="0.25">
      <c r="A44" s="243">
        <v>19</v>
      </c>
      <c r="B44" s="244" t="s">
        <v>499</v>
      </c>
      <c r="C44" s="245" t="s">
        <v>500</v>
      </c>
      <c r="D44" s="246" t="s">
        <v>242</v>
      </c>
      <c r="E44" s="247">
        <v>36.5</v>
      </c>
      <c r="F44" s="247"/>
      <c r="G44" s="248">
        <f>E44*F44</f>
        <v>0</v>
      </c>
      <c r="H44" s="249">
        <v>0</v>
      </c>
      <c r="I44" s="250">
        <f>E44*H44</f>
        <v>0</v>
      </c>
      <c r="J44" s="249">
        <v>0</v>
      </c>
      <c r="K44" s="250">
        <f>E44*J44</f>
        <v>0</v>
      </c>
      <c r="M44" s="242">
        <v>2</v>
      </c>
      <c r="Y44" s="217">
        <v>1</v>
      </c>
      <c r="Z44" s="217">
        <v>1</v>
      </c>
      <c r="AA44" s="217">
        <v>1</v>
      </c>
      <c r="AX44" s="217">
        <v>1</v>
      </c>
      <c r="AY44" s="217">
        <f>IF(AX44=1,G44,0)</f>
        <v>0</v>
      </c>
      <c r="AZ44" s="217">
        <f>IF(AX44=2,G44,0)</f>
        <v>0</v>
      </c>
      <c r="BA44" s="217">
        <f>IF(AX44=3,G44,0)</f>
        <v>0</v>
      </c>
      <c r="BB44" s="217">
        <f>IF(AX44=4,G44,0)</f>
        <v>0</v>
      </c>
      <c r="BC44" s="217">
        <f>IF(AX44=5,G44,0)</f>
        <v>0</v>
      </c>
      <c r="BY44" s="242">
        <v>1</v>
      </c>
      <c r="BZ44" s="242">
        <v>1</v>
      </c>
    </row>
    <row r="45" spans="1:78" x14ac:dyDescent="0.25">
      <c r="A45" s="251"/>
      <c r="B45" s="253"/>
      <c r="C45" s="316" t="s">
        <v>547</v>
      </c>
      <c r="D45" s="310"/>
      <c r="E45" s="254">
        <v>36.5</v>
      </c>
      <c r="F45" s="255"/>
      <c r="G45" s="256"/>
      <c r="H45" s="257"/>
      <c r="I45" s="252"/>
      <c r="J45" s="258"/>
      <c r="K45" s="252"/>
      <c r="M45" s="242"/>
    </row>
    <row r="46" spans="1:78" x14ac:dyDescent="0.25">
      <c r="A46" s="259"/>
      <c r="B46" s="260" t="s">
        <v>99</v>
      </c>
      <c r="C46" s="261" t="s">
        <v>378</v>
      </c>
      <c r="D46" s="262"/>
      <c r="E46" s="263"/>
      <c r="F46" s="264"/>
      <c r="G46" s="265">
        <f>SUM(G42:G45)</f>
        <v>0</v>
      </c>
      <c r="H46" s="266"/>
      <c r="I46" s="267">
        <f>SUM(I42:I45)</f>
        <v>0.13611999999999999</v>
      </c>
      <c r="J46" s="266"/>
      <c r="K46" s="267">
        <f>SUM(K42:K45)</f>
        <v>0</v>
      </c>
      <c r="M46" s="242">
        <v>4</v>
      </c>
      <c r="AY46" s="268">
        <f>SUM(AY42:AY45)</f>
        <v>0</v>
      </c>
      <c r="AZ46" s="268">
        <f>SUM(AZ42:AZ45)</f>
        <v>0</v>
      </c>
      <c r="BA46" s="268">
        <f>SUM(BA42:BA45)</f>
        <v>0</v>
      </c>
      <c r="BB46" s="268">
        <f>SUM(BB42:BB45)</f>
        <v>0</v>
      </c>
      <c r="BC46" s="268">
        <f>SUM(BC42:BC45)</f>
        <v>0</v>
      </c>
    </row>
    <row r="47" spans="1:78" x14ac:dyDescent="0.25">
      <c r="A47" s="232" t="s">
        <v>96</v>
      </c>
      <c r="B47" s="233" t="s">
        <v>252</v>
      </c>
      <c r="C47" s="234" t="s">
        <v>253</v>
      </c>
      <c r="D47" s="235"/>
      <c r="E47" s="236"/>
      <c r="F47" s="236"/>
      <c r="G47" s="237"/>
      <c r="H47" s="238"/>
      <c r="I47" s="239"/>
      <c r="J47" s="240"/>
      <c r="K47" s="241"/>
      <c r="M47" s="242">
        <v>1</v>
      </c>
    </row>
    <row r="48" spans="1:78" x14ac:dyDescent="0.25">
      <c r="A48" s="243">
        <v>20</v>
      </c>
      <c r="B48" s="244" t="s">
        <v>548</v>
      </c>
      <c r="C48" s="245" t="s">
        <v>549</v>
      </c>
      <c r="D48" s="246" t="s">
        <v>167</v>
      </c>
      <c r="E48" s="247">
        <v>34.955103999999999</v>
      </c>
      <c r="F48" s="247"/>
      <c r="G48" s="248">
        <f>E48*F48</f>
        <v>0</v>
      </c>
      <c r="H48" s="249">
        <v>0</v>
      </c>
      <c r="I48" s="250">
        <f>E48*H48</f>
        <v>0</v>
      </c>
      <c r="J48" s="249"/>
      <c r="K48" s="250">
        <f>E48*J48</f>
        <v>0</v>
      </c>
      <c r="M48" s="242">
        <v>2</v>
      </c>
      <c r="Y48" s="217">
        <v>7</v>
      </c>
      <c r="Z48" s="217">
        <v>1</v>
      </c>
      <c r="AA48" s="217">
        <v>2</v>
      </c>
      <c r="AX48" s="217">
        <v>1</v>
      </c>
      <c r="AY48" s="217">
        <f>IF(AX48=1,G48,0)</f>
        <v>0</v>
      </c>
      <c r="AZ48" s="217">
        <f>IF(AX48=2,G48,0)</f>
        <v>0</v>
      </c>
      <c r="BA48" s="217">
        <f>IF(AX48=3,G48,0)</f>
        <v>0</v>
      </c>
      <c r="BB48" s="217">
        <f>IF(AX48=4,G48,0)</f>
        <v>0</v>
      </c>
      <c r="BC48" s="217">
        <f>IF(AX48=5,G48,0)</f>
        <v>0</v>
      </c>
      <c r="BY48" s="242">
        <v>7</v>
      </c>
      <c r="BZ48" s="242">
        <v>1</v>
      </c>
    </row>
    <row r="49" spans="1:78" x14ac:dyDescent="0.25">
      <c r="A49" s="259"/>
      <c r="B49" s="260" t="s">
        <v>99</v>
      </c>
      <c r="C49" s="261" t="s">
        <v>254</v>
      </c>
      <c r="D49" s="262"/>
      <c r="E49" s="263"/>
      <c r="F49" s="264"/>
      <c r="G49" s="265">
        <f>SUM(G47:G48)</f>
        <v>0</v>
      </c>
      <c r="H49" s="266"/>
      <c r="I49" s="267">
        <f>SUM(I47:I48)</f>
        <v>0</v>
      </c>
      <c r="J49" s="266"/>
      <c r="K49" s="267">
        <f>SUM(K47:K48)</f>
        <v>0</v>
      </c>
      <c r="M49" s="242">
        <v>4</v>
      </c>
      <c r="AY49" s="268">
        <f>SUM(AY47:AY48)</f>
        <v>0</v>
      </c>
      <c r="AZ49" s="268">
        <f>SUM(AZ47:AZ48)</f>
        <v>0</v>
      </c>
      <c r="BA49" s="268">
        <f>SUM(BA47:BA48)</f>
        <v>0</v>
      </c>
      <c r="BB49" s="268">
        <f>SUM(BB47:BB48)</f>
        <v>0</v>
      </c>
      <c r="BC49" s="268">
        <f>SUM(BC47:BC48)</f>
        <v>0</v>
      </c>
    </row>
    <row r="50" spans="1:78" x14ac:dyDescent="0.25">
      <c r="A50" s="232" t="s">
        <v>96</v>
      </c>
      <c r="B50" s="233" t="s">
        <v>550</v>
      </c>
      <c r="C50" s="234" t="s">
        <v>551</v>
      </c>
      <c r="D50" s="235"/>
      <c r="E50" s="236"/>
      <c r="F50" s="236"/>
      <c r="G50" s="237"/>
      <c r="H50" s="238"/>
      <c r="I50" s="239"/>
      <c r="J50" s="240"/>
      <c r="K50" s="241"/>
      <c r="M50" s="242">
        <v>1</v>
      </c>
    </row>
    <row r="51" spans="1:78" x14ac:dyDescent="0.25">
      <c r="A51" s="243">
        <v>21</v>
      </c>
      <c r="B51" s="244" t="s">
        <v>553</v>
      </c>
      <c r="C51" s="245" t="s">
        <v>554</v>
      </c>
      <c r="D51" s="246" t="s">
        <v>242</v>
      </c>
      <c r="E51" s="247">
        <v>40</v>
      </c>
      <c r="F51" s="247"/>
      <c r="G51" s="248">
        <f t="shared" ref="G51:G57" si="0">E51*F51</f>
        <v>0</v>
      </c>
      <c r="H51" s="249">
        <v>1.355E-2</v>
      </c>
      <c r="I51" s="250">
        <f t="shared" ref="I51:I57" si="1">E51*H51</f>
        <v>0.54200000000000004</v>
      </c>
      <c r="J51" s="249">
        <v>0</v>
      </c>
      <c r="K51" s="250">
        <f t="shared" ref="K51:K57" si="2">E51*J51</f>
        <v>0</v>
      </c>
      <c r="M51" s="242">
        <v>2</v>
      </c>
      <c r="Y51" s="217">
        <v>1</v>
      </c>
      <c r="Z51" s="217">
        <v>7</v>
      </c>
      <c r="AA51" s="217">
        <v>7</v>
      </c>
      <c r="AX51" s="217">
        <v>2</v>
      </c>
      <c r="AY51" s="217">
        <f t="shared" ref="AY51:AY57" si="3">IF(AX51=1,G51,0)</f>
        <v>0</v>
      </c>
      <c r="AZ51" s="217">
        <f t="shared" ref="AZ51:AZ57" si="4">IF(AX51=2,G51,0)</f>
        <v>0</v>
      </c>
      <c r="BA51" s="217">
        <f t="shared" ref="BA51:BA57" si="5">IF(AX51=3,G51,0)</f>
        <v>0</v>
      </c>
      <c r="BB51" s="217">
        <f t="shared" ref="BB51:BB57" si="6">IF(AX51=4,G51,0)</f>
        <v>0</v>
      </c>
      <c r="BC51" s="217">
        <f t="shared" ref="BC51:BC57" si="7">IF(AX51=5,G51,0)</f>
        <v>0</v>
      </c>
      <c r="BY51" s="242">
        <v>1</v>
      </c>
      <c r="BZ51" s="242">
        <v>7</v>
      </c>
    </row>
    <row r="52" spans="1:78" x14ac:dyDescent="0.25">
      <c r="A52" s="243">
        <v>22</v>
      </c>
      <c r="B52" s="244" t="s">
        <v>555</v>
      </c>
      <c r="C52" s="245" t="s">
        <v>556</v>
      </c>
      <c r="D52" s="246" t="s">
        <v>265</v>
      </c>
      <c r="E52" s="247">
        <v>1</v>
      </c>
      <c r="F52" s="247"/>
      <c r="G52" s="248">
        <f t="shared" si="0"/>
        <v>0</v>
      </c>
      <c r="H52" s="249">
        <v>4.4999999999999997E-3</v>
      </c>
      <c r="I52" s="250">
        <f t="shared" si="1"/>
        <v>4.4999999999999997E-3</v>
      </c>
      <c r="J52" s="249">
        <v>0</v>
      </c>
      <c r="K52" s="250">
        <f t="shared" si="2"/>
        <v>0</v>
      </c>
      <c r="M52" s="242">
        <v>2</v>
      </c>
      <c r="Y52" s="217">
        <v>1</v>
      </c>
      <c r="Z52" s="217">
        <v>7</v>
      </c>
      <c r="AA52" s="217">
        <v>7</v>
      </c>
      <c r="AX52" s="217">
        <v>2</v>
      </c>
      <c r="AY52" s="217">
        <f t="shared" si="3"/>
        <v>0</v>
      </c>
      <c r="AZ52" s="217">
        <f t="shared" si="4"/>
        <v>0</v>
      </c>
      <c r="BA52" s="217">
        <f t="shared" si="5"/>
        <v>0</v>
      </c>
      <c r="BB52" s="217">
        <f t="shared" si="6"/>
        <v>0</v>
      </c>
      <c r="BC52" s="217">
        <f t="shared" si="7"/>
        <v>0</v>
      </c>
      <c r="BY52" s="242">
        <v>1</v>
      </c>
      <c r="BZ52" s="242">
        <v>7</v>
      </c>
    </row>
    <row r="53" spans="1:78" x14ac:dyDescent="0.25">
      <c r="A53" s="243">
        <v>23</v>
      </c>
      <c r="B53" s="244" t="s">
        <v>557</v>
      </c>
      <c r="C53" s="245" t="s">
        <v>558</v>
      </c>
      <c r="D53" s="246" t="s">
        <v>559</v>
      </c>
      <c r="E53" s="247">
        <v>1</v>
      </c>
      <c r="F53" s="247"/>
      <c r="G53" s="248">
        <f t="shared" si="0"/>
        <v>0</v>
      </c>
      <c r="H53" s="249">
        <v>8.6300000000000005E-3</v>
      </c>
      <c r="I53" s="250">
        <f t="shared" si="1"/>
        <v>8.6300000000000005E-3</v>
      </c>
      <c r="J53" s="249">
        <v>0</v>
      </c>
      <c r="K53" s="250">
        <f t="shared" si="2"/>
        <v>0</v>
      </c>
      <c r="M53" s="242">
        <v>2</v>
      </c>
      <c r="Y53" s="217">
        <v>1</v>
      </c>
      <c r="Z53" s="217">
        <v>7</v>
      </c>
      <c r="AA53" s="217">
        <v>7</v>
      </c>
      <c r="AX53" s="217">
        <v>2</v>
      </c>
      <c r="AY53" s="217">
        <f t="shared" si="3"/>
        <v>0</v>
      </c>
      <c r="AZ53" s="217">
        <f t="shared" si="4"/>
        <v>0</v>
      </c>
      <c r="BA53" s="217">
        <f t="shared" si="5"/>
        <v>0</v>
      </c>
      <c r="BB53" s="217">
        <f t="shared" si="6"/>
        <v>0</v>
      </c>
      <c r="BC53" s="217">
        <f t="shared" si="7"/>
        <v>0</v>
      </c>
      <c r="BY53" s="242">
        <v>1</v>
      </c>
      <c r="BZ53" s="242">
        <v>7</v>
      </c>
    </row>
    <row r="54" spans="1:78" x14ac:dyDescent="0.25">
      <c r="A54" s="243">
        <v>24</v>
      </c>
      <c r="B54" s="244" t="s">
        <v>560</v>
      </c>
      <c r="C54" s="245" t="s">
        <v>561</v>
      </c>
      <c r="D54" s="246" t="s">
        <v>559</v>
      </c>
      <c r="E54" s="247">
        <v>1</v>
      </c>
      <c r="F54" s="247"/>
      <c r="G54" s="248">
        <f t="shared" si="0"/>
        <v>0</v>
      </c>
      <c r="H54" s="249">
        <v>0.1429</v>
      </c>
      <c r="I54" s="250">
        <f t="shared" si="1"/>
        <v>0.1429</v>
      </c>
      <c r="J54" s="249">
        <v>0</v>
      </c>
      <c r="K54" s="250">
        <f t="shared" si="2"/>
        <v>0</v>
      </c>
      <c r="M54" s="242">
        <v>2</v>
      </c>
      <c r="Y54" s="217">
        <v>1</v>
      </c>
      <c r="Z54" s="217">
        <v>7</v>
      </c>
      <c r="AA54" s="217">
        <v>7</v>
      </c>
      <c r="AX54" s="217">
        <v>2</v>
      </c>
      <c r="AY54" s="217">
        <f t="shared" si="3"/>
        <v>0</v>
      </c>
      <c r="AZ54" s="217">
        <f t="shared" si="4"/>
        <v>0</v>
      </c>
      <c r="BA54" s="217">
        <f t="shared" si="5"/>
        <v>0</v>
      </c>
      <c r="BB54" s="217">
        <f t="shared" si="6"/>
        <v>0</v>
      </c>
      <c r="BC54" s="217">
        <f t="shared" si="7"/>
        <v>0</v>
      </c>
      <c r="BY54" s="242">
        <v>1</v>
      </c>
      <c r="BZ54" s="242">
        <v>7</v>
      </c>
    </row>
    <row r="55" spans="1:78" x14ac:dyDescent="0.25">
      <c r="A55" s="243">
        <v>25</v>
      </c>
      <c r="B55" s="244" t="s">
        <v>562</v>
      </c>
      <c r="C55" s="245" t="s">
        <v>563</v>
      </c>
      <c r="D55" s="246" t="s">
        <v>559</v>
      </c>
      <c r="E55" s="247">
        <v>1</v>
      </c>
      <c r="F55" s="247"/>
      <c r="G55" s="248">
        <f t="shared" si="0"/>
        <v>0</v>
      </c>
      <c r="H55" s="249">
        <v>2.7999999999999998E-4</v>
      </c>
      <c r="I55" s="250">
        <f t="shared" si="1"/>
        <v>2.7999999999999998E-4</v>
      </c>
      <c r="J55" s="249">
        <v>0</v>
      </c>
      <c r="K55" s="250">
        <f t="shared" si="2"/>
        <v>0</v>
      </c>
      <c r="M55" s="242">
        <v>2</v>
      </c>
      <c r="Y55" s="217">
        <v>1</v>
      </c>
      <c r="Z55" s="217">
        <v>7</v>
      </c>
      <c r="AA55" s="217">
        <v>7</v>
      </c>
      <c r="AX55" s="217">
        <v>2</v>
      </c>
      <c r="AY55" s="217">
        <f t="shared" si="3"/>
        <v>0</v>
      </c>
      <c r="AZ55" s="217">
        <f t="shared" si="4"/>
        <v>0</v>
      </c>
      <c r="BA55" s="217">
        <f t="shared" si="5"/>
        <v>0</v>
      </c>
      <c r="BB55" s="217">
        <f t="shared" si="6"/>
        <v>0</v>
      </c>
      <c r="BC55" s="217">
        <f t="shared" si="7"/>
        <v>0</v>
      </c>
      <c r="BY55" s="242">
        <v>1</v>
      </c>
      <c r="BZ55" s="242">
        <v>7</v>
      </c>
    </row>
    <row r="56" spans="1:78" x14ac:dyDescent="0.25">
      <c r="A56" s="243">
        <v>26</v>
      </c>
      <c r="B56" s="244" t="s">
        <v>564</v>
      </c>
      <c r="C56" s="245" t="s">
        <v>565</v>
      </c>
      <c r="D56" s="246" t="s">
        <v>265</v>
      </c>
      <c r="E56" s="247">
        <v>2</v>
      </c>
      <c r="F56" s="247"/>
      <c r="G56" s="248">
        <f t="shared" si="0"/>
        <v>0</v>
      </c>
      <c r="H56" s="249">
        <v>0</v>
      </c>
      <c r="I56" s="250">
        <f t="shared" si="1"/>
        <v>0</v>
      </c>
      <c r="J56" s="249">
        <v>0</v>
      </c>
      <c r="K56" s="250">
        <f t="shared" si="2"/>
        <v>0</v>
      </c>
      <c r="M56" s="242">
        <v>2</v>
      </c>
      <c r="Y56" s="217">
        <v>1</v>
      </c>
      <c r="Z56" s="217">
        <v>7</v>
      </c>
      <c r="AA56" s="217">
        <v>7</v>
      </c>
      <c r="AX56" s="217">
        <v>2</v>
      </c>
      <c r="AY56" s="217">
        <f t="shared" si="3"/>
        <v>0</v>
      </c>
      <c r="AZ56" s="217">
        <f t="shared" si="4"/>
        <v>0</v>
      </c>
      <c r="BA56" s="217">
        <f t="shared" si="5"/>
        <v>0</v>
      </c>
      <c r="BB56" s="217">
        <f t="shared" si="6"/>
        <v>0</v>
      </c>
      <c r="BC56" s="217">
        <f t="shared" si="7"/>
        <v>0</v>
      </c>
      <c r="BY56" s="242">
        <v>1</v>
      </c>
      <c r="BZ56" s="242">
        <v>7</v>
      </c>
    </row>
    <row r="57" spans="1:78" x14ac:dyDescent="0.25">
      <c r="A57" s="243">
        <v>27</v>
      </c>
      <c r="B57" s="244" t="s">
        <v>566</v>
      </c>
      <c r="C57" s="245" t="s">
        <v>567</v>
      </c>
      <c r="D57" s="246" t="s">
        <v>242</v>
      </c>
      <c r="E57" s="247">
        <v>80</v>
      </c>
      <c r="F57" s="247"/>
      <c r="G57" s="248">
        <f t="shared" si="0"/>
        <v>0</v>
      </c>
      <c r="H57" s="249">
        <v>0</v>
      </c>
      <c r="I57" s="250">
        <f t="shared" si="1"/>
        <v>0</v>
      </c>
      <c r="J57" s="249">
        <v>0</v>
      </c>
      <c r="K57" s="250">
        <f t="shared" si="2"/>
        <v>0</v>
      </c>
      <c r="M57" s="242">
        <v>2</v>
      </c>
      <c r="Y57" s="217">
        <v>1</v>
      </c>
      <c r="Z57" s="217">
        <v>7</v>
      </c>
      <c r="AA57" s="217">
        <v>7</v>
      </c>
      <c r="AX57" s="217">
        <v>2</v>
      </c>
      <c r="AY57" s="217">
        <f t="shared" si="3"/>
        <v>0</v>
      </c>
      <c r="AZ57" s="217">
        <f t="shared" si="4"/>
        <v>0</v>
      </c>
      <c r="BA57" s="217">
        <f t="shared" si="5"/>
        <v>0</v>
      </c>
      <c r="BB57" s="217">
        <f t="shared" si="6"/>
        <v>0</v>
      </c>
      <c r="BC57" s="217">
        <f t="shared" si="7"/>
        <v>0</v>
      </c>
      <c r="BY57" s="242">
        <v>1</v>
      </c>
      <c r="BZ57" s="242">
        <v>7</v>
      </c>
    </row>
    <row r="58" spans="1:78" x14ac:dyDescent="0.25">
      <c r="A58" s="251"/>
      <c r="B58" s="253"/>
      <c r="C58" s="316" t="s">
        <v>568</v>
      </c>
      <c r="D58" s="310"/>
      <c r="E58" s="254">
        <v>80</v>
      </c>
      <c r="F58" s="255"/>
      <c r="G58" s="256"/>
      <c r="H58" s="257"/>
      <c r="I58" s="252"/>
      <c r="J58" s="258"/>
      <c r="K58" s="252"/>
      <c r="M58" s="242"/>
    </row>
    <row r="59" spans="1:78" x14ac:dyDescent="0.25">
      <c r="A59" s="243">
        <v>28</v>
      </c>
      <c r="B59" s="244" t="s">
        <v>569</v>
      </c>
      <c r="C59" s="245" t="s">
        <v>570</v>
      </c>
      <c r="D59" s="246" t="s">
        <v>265</v>
      </c>
      <c r="E59" s="247">
        <v>2</v>
      </c>
      <c r="F59" s="247"/>
      <c r="G59" s="248">
        <f>E59*F59</f>
        <v>0</v>
      </c>
      <c r="H59" s="249">
        <v>0</v>
      </c>
      <c r="I59" s="250">
        <f>E59*H59</f>
        <v>0</v>
      </c>
      <c r="J59" s="249">
        <v>0</v>
      </c>
      <c r="K59" s="250">
        <f>E59*J59</f>
        <v>0</v>
      </c>
      <c r="M59" s="242">
        <v>2</v>
      </c>
      <c r="Y59" s="217">
        <v>1</v>
      </c>
      <c r="Z59" s="217">
        <v>7</v>
      </c>
      <c r="AA59" s="217">
        <v>7</v>
      </c>
      <c r="AX59" s="217">
        <v>2</v>
      </c>
      <c r="AY59" s="217">
        <f>IF(AX59=1,G59,0)</f>
        <v>0</v>
      </c>
      <c r="AZ59" s="217">
        <f>IF(AX59=2,G59,0)</f>
        <v>0</v>
      </c>
      <c r="BA59" s="217">
        <f>IF(AX59=3,G59,0)</f>
        <v>0</v>
      </c>
      <c r="BB59" s="217">
        <f>IF(AX59=4,G59,0)</f>
        <v>0</v>
      </c>
      <c r="BC59" s="217">
        <f>IF(AX59=5,G59,0)</f>
        <v>0</v>
      </c>
      <c r="BY59" s="242">
        <v>1</v>
      </c>
      <c r="BZ59" s="242">
        <v>7</v>
      </c>
    </row>
    <row r="60" spans="1:78" x14ac:dyDescent="0.25">
      <c r="A60" s="243">
        <v>29</v>
      </c>
      <c r="B60" s="244" t="s">
        <v>571</v>
      </c>
      <c r="C60" s="245" t="s">
        <v>572</v>
      </c>
      <c r="D60" s="246" t="s">
        <v>265</v>
      </c>
      <c r="E60" s="247">
        <v>2</v>
      </c>
      <c r="F60" s="247"/>
      <c r="G60" s="248">
        <f>E60*F60</f>
        <v>0</v>
      </c>
      <c r="H60" s="249">
        <v>4.4999999999999999E-4</v>
      </c>
      <c r="I60" s="250">
        <f>E60*H60</f>
        <v>8.9999999999999998E-4</v>
      </c>
      <c r="J60" s="249">
        <v>0</v>
      </c>
      <c r="K60" s="250">
        <f>E60*J60</f>
        <v>0</v>
      </c>
      <c r="M60" s="242">
        <v>2</v>
      </c>
      <c r="Y60" s="217">
        <v>1</v>
      </c>
      <c r="Z60" s="217">
        <v>7</v>
      </c>
      <c r="AA60" s="217">
        <v>7</v>
      </c>
      <c r="AX60" s="217">
        <v>2</v>
      </c>
      <c r="AY60" s="217">
        <f>IF(AX60=1,G60,0)</f>
        <v>0</v>
      </c>
      <c r="AZ60" s="217">
        <f>IF(AX60=2,G60,0)</f>
        <v>0</v>
      </c>
      <c r="BA60" s="217">
        <f>IF(AX60=3,G60,0)</f>
        <v>0</v>
      </c>
      <c r="BB60" s="217">
        <f>IF(AX60=4,G60,0)</f>
        <v>0</v>
      </c>
      <c r="BC60" s="217">
        <f>IF(AX60=5,G60,0)</f>
        <v>0</v>
      </c>
      <c r="BY60" s="242">
        <v>1</v>
      </c>
      <c r="BZ60" s="242">
        <v>7</v>
      </c>
    </row>
    <row r="61" spans="1:78" x14ac:dyDescent="0.25">
      <c r="A61" s="243">
        <v>30</v>
      </c>
      <c r="B61" s="244" t="s">
        <v>573</v>
      </c>
      <c r="C61" s="245" t="s">
        <v>574</v>
      </c>
      <c r="D61" s="246" t="s">
        <v>167</v>
      </c>
      <c r="E61" s="247">
        <v>0.69921</v>
      </c>
      <c r="F61" s="247"/>
      <c r="G61" s="248">
        <f>E61*F61</f>
        <v>0</v>
      </c>
      <c r="H61" s="249">
        <v>0</v>
      </c>
      <c r="I61" s="250">
        <f>E61*H61</f>
        <v>0</v>
      </c>
      <c r="J61" s="249"/>
      <c r="K61" s="250">
        <f>E61*J61</f>
        <v>0</v>
      </c>
      <c r="M61" s="242">
        <v>2</v>
      </c>
      <c r="Y61" s="217">
        <v>7</v>
      </c>
      <c r="Z61" s="217">
        <v>1001</v>
      </c>
      <c r="AA61" s="217">
        <v>5</v>
      </c>
      <c r="AX61" s="217">
        <v>2</v>
      </c>
      <c r="AY61" s="217">
        <f>IF(AX61=1,G61,0)</f>
        <v>0</v>
      </c>
      <c r="AZ61" s="217">
        <f>IF(AX61=2,G61,0)</f>
        <v>0</v>
      </c>
      <c r="BA61" s="217">
        <f>IF(AX61=3,G61,0)</f>
        <v>0</v>
      </c>
      <c r="BB61" s="217">
        <f>IF(AX61=4,G61,0)</f>
        <v>0</v>
      </c>
      <c r="BC61" s="217">
        <f>IF(AX61=5,G61,0)</f>
        <v>0</v>
      </c>
      <c r="BY61" s="242">
        <v>7</v>
      </c>
      <c r="BZ61" s="242">
        <v>1001</v>
      </c>
    </row>
    <row r="62" spans="1:78" x14ac:dyDescent="0.25">
      <c r="A62" s="259"/>
      <c r="B62" s="260" t="s">
        <v>99</v>
      </c>
      <c r="C62" s="261" t="s">
        <v>552</v>
      </c>
      <c r="D62" s="262"/>
      <c r="E62" s="263"/>
      <c r="F62" s="264"/>
      <c r="G62" s="265">
        <f>SUM(G50:G61)</f>
        <v>0</v>
      </c>
      <c r="H62" s="266"/>
      <c r="I62" s="267">
        <f>SUM(I50:I61)</f>
        <v>0.69921</v>
      </c>
      <c r="J62" s="266"/>
      <c r="K62" s="267">
        <f>SUM(K50:K61)</f>
        <v>0</v>
      </c>
      <c r="M62" s="242">
        <v>4</v>
      </c>
      <c r="AY62" s="268">
        <f>SUM(AY50:AY61)</f>
        <v>0</v>
      </c>
      <c r="AZ62" s="268">
        <f>SUM(AZ50:AZ61)</f>
        <v>0</v>
      </c>
      <c r="BA62" s="268">
        <f>SUM(BA50:BA61)</f>
        <v>0</v>
      </c>
      <c r="BB62" s="268">
        <f>SUM(BB50:BB61)</f>
        <v>0</v>
      </c>
      <c r="BC62" s="268">
        <f>SUM(BC50:BC61)</f>
        <v>0</v>
      </c>
    </row>
    <row r="63" spans="1:78" x14ac:dyDescent="0.25">
      <c r="A63" s="232" t="s">
        <v>96</v>
      </c>
      <c r="B63" s="233" t="s">
        <v>575</v>
      </c>
      <c r="C63" s="234" t="s">
        <v>576</v>
      </c>
      <c r="D63" s="235"/>
      <c r="E63" s="236"/>
      <c r="F63" s="236"/>
      <c r="G63" s="237"/>
      <c r="H63" s="238"/>
      <c r="I63" s="239"/>
      <c r="J63" s="240"/>
      <c r="K63" s="241"/>
      <c r="M63" s="242">
        <v>1</v>
      </c>
    </row>
    <row r="64" spans="1:78" x14ac:dyDescent="0.25">
      <c r="A64" s="243">
        <v>31</v>
      </c>
      <c r="B64" s="244" t="s">
        <v>578</v>
      </c>
      <c r="C64" s="245" t="s">
        <v>579</v>
      </c>
      <c r="D64" s="246" t="s">
        <v>242</v>
      </c>
      <c r="E64" s="247">
        <v>40</v>
      </c>
      <c r="F64" s="247"/>
      <c r="G64" s="248">
        <f>E64*F64</f>
        <v>0</v>
      </c>
      <c r="H64" s="249">
        <v>1.2E-4</v>
      </c>
      <c r="I64" s="250">
        <f>E64*H64</f>
        <v>4.8000000000000004E-3</v>
      </c>
      <c r="J64" s="249">
        <v>0</v>
      </c>
      <c r="K64" s="250">
        <f>E64*J64</f>
        <v>0</v>
      </c>
      <c r="M64" s="242">
        <v>2</v>
      </c>
      <c r="Y64" s="217">
        <v>1</v>
      </c>
      <c r="Z64" s="217">
        <v>7</v>
      </c>
      <c r="AA64" s="217">
        <v>7</v>
      </c>
      <c r="AX64" s="217">
        <v>2</v>
      </c>
      <c r="AY64" s="217">
        <f>IF(AX64=1,G64,0)</f>
        <v>0</v>
      </c>
      <c r="AZ64" s="217">
        <f>IF(AX64=2,G64,0)</f>
        <v>0</v>
      </c>
      <c r="BA64" s="217">
        <f>IF(AX64=3,G64,0)</f>
        <v>0</v>
      </c>
      <c r="BB64" s="217">
        <f>IF(AX64=4,G64,0)</f>
        <v>0</v>
      </c>
      <c r="BC64" s="217">
        <f>IF(AX64=5,G64,0)</f>
        <v>0</v>
      </c>
      <c r="BY64" s="242">
        <v>1</v>
      </c>
      <c r="BZ64" s="242">
        <v>7</v>
      </c>
    </row>
    <row r="65" spans="1:78" x14ac:dyDescent="0.25">
      <c r="A65" s="259"/>
      <c r="B65" s="260" t="s">
        <v>99</v>
      </c>
      <c r="C65" s="261" t="s">
        <v>577</v>
      </c>
      <c r="D65" s="262"/>
      <c r="E65" s="263"/>
      <c r="F65" s="264"/>
      <c r="G65" s="265">
        <f>SUM(G63:G64)</f>
        <v>0</v>
      </c>
      <c r="H65" s="266"/>
      <c r="I65" s="267">
        <f>SUM(I63:I64)</f>
        <v>4.8000000000000004E-3</v>
      </c>
      <c r="J65" s="266"/>
      <c r="K65" s="267">
        <f>SUM(K63:K64)</f>
        <v>0</v>
      </c>
      <c r="M65" s="242">
        <v>4</v>
      </c>
      <c r="AY65" s="268">
        <f>SUM(AY63:AY64)</f>
        <v>0</v>
      </c>
      <c r="AZ65" s="268">
        <f>SUM(AZ63:AZ64)</f>
        <v>0</v>
      </c>
      <c r="BA65" s="268">
        <f>SUM(BA63:BA64)</f>
        <v>0</v>
      </c>
      <c r="BB65" s="268">
        <f>SUM(BB63:BB64)</f>
        <v>0</v>
      </c>
      <c r="BC65" s="268">
        <f>SUM(BC63:BC64)</f>
        <v>0</v>
      </c>
    </row>
    <row r="66" spans="1:78" x14ac:dyDescent="0.25">
      <c r="A66" s="232" t="s">
        <v>96</v>
      </c>
      <c r="B66" s="233" t="s">
        <v>580</v>
      </c>
      <c r="C66" s="234" t="s">
        <v>581</v>
      </c>
      <c r="D66" s="235"/>
      <c r="E66" s="236"/>
      <c r="F66" s="236"/>
      <c r="G66" s="237"/>
      <c r="H66" s="238"/>
      <c r="I66" s="239"/>
      <c r="J66" s="240"/>
      <c r="K66" s="241"/>
      <c r="M66" s="242">
        <v>1</v>
      </c>
    </row>
    <row r="67" spans="1:78" x14ac:dyDescent="0.25">
      <c r="A67" s="243">
        <v>32</v>
      </c>
      <c r="B67" s="244" t="s">
        <v>583</v>
      </c>
      <c r="C67" s="245" t="s">
        <v>584</v>
      </c>
      <c r="D67" s="246" t="s">
        <v>242</v>
      </c>
      <c r="E67" s="247">
        <v>10</v>
      </c>
      <c r="F67" s="247"/>
      <c r="G67" s="248">
        <f>E67*F67</f>
        <v>0</v>
      </c>
      <c r="H67" s="249">
        <v>0</v>
      </c>
      <c r="I67" s="250">
        <f>E67*H67</f>
        <v>0</v>
      </c>
      <c r="J67" s="249">
        <v>0</v>
      </c>
      <c r="K67" s="250">
        <f>E67*J67</f>
        <v>0</v>
      </c>
      <c r="M67" s="242">
        <v>2</v>
      </c>
      <c r="Y67" s="217">
        <v>1</v>
      </c>
      <c r="Z67" s="217">
        <v>9</v>
      </c>
      <c r="AA67" s="217">
        <v>9</v>
      </c>
      <c r="AX67" s="217">
        <v>4</v>
      </c>
      <c r="AY67" s="217">
        <f>IF(AX67=1,G67,0)</f>
        <v>0</v>
      </c>
      <c r="AZ67" s="217">
        <f>IF(AX67=2,G67,0)</f>
        <v>0</v>
      </c>
      <c r="BA67" s="217">
        <f>IF(AX67=3,G67,0)</f>
        <v>0</v>
      </c>
      <c r="BB67" s="217">
        <f>IF(AX67=4,G67,0)</f>
        <v>0</v>
      </c>
      <c r="BC67" s="217">
        <f>IF(AX67=5,G67,0)</f>
        <v>0</v>
      </c>
      <c r="BY67" s="242">
        <v>1</v>
      </c>
      <c r="BZ67" s="242">
        <v>9</v>
      </c>
    </row>
    <row r="68" spans="1:78" x14ac:dyDescent="0.25">
      <c r="A68" s="243">
        <v>33</v>
      </c>
      <c r="B68" s="244" t="s">
        <v>585</v>
      </c>
      <c r="C68" s="245" t="s">
        <v>586</v>
      </c>
      <c r="D68" s="246" t="s">
        <v>242</v>
      </c>
      <c r="E68" s="247">
        <v>30</v>
      </c>
      <c r="F68" s="247"/>
      <c r="G68" s="248">
        <f>E68*F68</f>
        <v>0</v>
      </c>
      <c r="H68" s="249">
        <v>0</v>
      </c>
      <c r="I68" s="250">
        <f>E68*H68</f>
        <v>0</v>
      </c>
      <c r="J68" s="249">
        <v>0</v>
      </c>
      <c r="K68" s="250">
        <f>E68*J68</f>
        <v>0</v>
      </c>
      <c r="M68" s="242">
        <v>2</v>
      </c>
      <c r="Y68" s="217">
        <v>1</v>
      </c>
      <c r="Z68" s="217">
        <v>9</v>
      </c>
      <c r="AA68" s="217">
        <v>9</v>
      </c>
      <c r="AX68" s="217">
        <v>4</v>
      </c>
      <c r="AY68" s="217">
        <f>IF(AX68=1,G68,0)</f>
        <v>0</v>
      </c>
      <c r="AZ68" s="217">
        <f>IF(AX68=2,G68,0)</f>
        <v>0</v>
      </c>
      <c r="BA68" s="217">
        <f>IF(AX68=3,G68,0)</f>
        <v>0</v>
      </c>
      <c r="BB68" s="217">
        <f>IF(AX68=4,G68,0)</f>
        <v>0</v>
      </c>
      <c r="BC68" s="217">
        <f>IF(AX68=5,G68,0)</f>
        <v>0</v>
      </c>
      <c r="BY68" s="242">
        <v>1</v>
      </c>
      <c r="BZ68" s="242">
        <v>9</v>
      </c>
    </row>
    <row r="69" spans="1:78" x14ac:dyDescent="0.25">
      <c r="A69" s="243">
        <v>34</v>
      </c>
      <c r="B69" s="244" t="s">
        <v>587</v>
      </c>
      <c r="C69" s="245" t="s">
        <v>588</v>
      </c>
      <c r="D69" s="246" t="s">
        <v>242</v>
      </c>
      <c r="E69" s="247">
        <v>24.9</v>
      </c>
      <c r="F69" s="247"/>
      <c r="G69" s="248">
        <f>E69*F69</f>
        <v>0</v>
      </c>
      <c r="H69" s="249">
        <v>0</v>
      </c>
      <c r="I69" s="250">
        <f>E69*H69</f>
        <v>0</v>
      </c>
      <c r="J69" s="249">
        <v>0</v>
      </c>
      <c r="K69" s="250">
        <f>E69*J69</f>
        <v>0</v>
      </c>
      <c r="M69" s="242">
        <v>2</v>
      </c>
      <c r="Y69" s="217">
        <v>1</v>
      </c>
      <c r="Z69" s="217">
        <v>9</v>
      </c>
      <c r="AA69" s="217">
        <v>9</v>
      </c>
      <c r="AX69" s="217">
        <v>4</v>
      </c>
      <c r="AY69" s="217">
        <f>IF(AX69=1,G69,0)</f>
        <v>0</v>
      </c>
      <c r="AZ69" s="217">
        <f>IF(AX69=2,G69,0)</f>
        <v>0</v>
      </c>
      <c r="BA69" s="217">
        <f>IF(AX69=3,G69,0)</f>
        <v>0</v>
      </c>
      <c r="BB69" s="217">
        <f>IF(AX69=4,G69,0)</f>
        <v>0</v>
      </c>
      <c r="BC69" s="217">
        <f>IF(AX69=5,G69,0)</f>
        <v>0</v>
      </c>
      <c r="BY69" s="242">
        <v>1</v>
      </c>
      <c r="BZ69" s="242">
        <v>9</v>
      </c>
    </row>
    <row r="70" spans="1:78" x14ac:dyDescent="0.25">
      <c r="A70" s="251"/>
      <c r="B70" s="253"/>
      <c r="C70" s="316" t="s">
        <v>589</v>
      </c>
      <c r="D70" s="310"/>
      <c r="E70" s="254">
        <v>24.9</v>
      </c>
      <c r="F70" s="255"/>
      <c r="G70" s="256"/>
      <c r="H70" s="257"/>
      <c r="I70" s="252"/>
      <c r="J70" s="258"/>
      <c r="K70" s="252"/>
      <c r="M70" s="242"/>
    </row>
    <row r="71" spans="1:78" x14ac:dyDescent="0.25">
      <c r="A71" s="243">
        <v>35</v>
      </c>
      <c r="B71" s="244" t="s">
        <v>590</v>
      </c>
      <c r="C71" s="245" t="s">
        <v>591</v>
      </c>
      <c r="D71" s="246" t="s">
        <v>265</v>
      </c>
      <c r="E71" s="247">
        <v>4</v>
      </c>
      <c r="F71" s="247"/>
      <c r="G71" s="248">
        <f>E71*F71</f>
        <v>0</v>
      </c>
      <c r="H71" s="249">
        <v>0</v>
      </c>
      <c r="I71" s="250">
        <f>E71*H71</f>
        <v>0</v>
      </c>
      <c r="J71" s="249">
        <v>0</v>
      </c>
      <c r="K71" s="250">
        <f>E71*J71</f>
        <v>0</v>
      </c>
      <c r="M71" s="242">
        <v>2</v>
      </c>
      <c r="Y71" s="217">
        <v>1</v>
      </c>
      <c r="Z71" s="217">
        <v>9</v>
      </c>
      <c r="AA71" s="217">
        <v>9</v>
      </c>
      <c r="AX71" s="217">
        <v>4</v>
      </c>
      <c r="AY71" s="217">
        <f>IF(AX71=1,G71,0)</f>
        <v>0</v>
      </c>
      <c r="AZ71" s="217">
        <f>IF(AX71=2,G71,0)</f>
        <v>0</v>
      </c>
      <c r="BA71" s="217">
        <f>IF(AX71=3,G71,0)</f>
        <v>0</v>
      </c>
      <c r="BB71" s="217">
        <f>IF(AX71=4,G71,0)</f>
        <v>0</v>
      </c>
      <c r="BC71" s="217">
        <f>IF(AX71=5,G71,0)</f>
        <v>0</v>
      </c>
      <c r="BY71" s="242">
        <v>1</v>
      </c>
      <c r="BZ71" s="242">
        <v>9</v>
      </c>
    </row>
    <row r="72" spans="1:78" x14ac:dyDescent="0.25">
      <c r="A72" s="251"/>
      <c r="B72" s="253"/>
      <c r="C72" s="316" t="s">
        <v>592</v>
      </c>
      <c r="D72" s="310"/>
      <c r="E72" s="254">
        <v>4</v>
      </c>
      <c r="F72" s="255"/>
      <c r="G72" s="256"/>
      <c r="H72" s="257"/>
      <c r="I72" s="252"/>
      <c r="J72" s="258"/>
      <c r="K72" s="252"/>
      <c r="M72" s="242"/>
    </row>
    <row r="73" spans="1:78" x14ac:dyDescent="0.25">
      <c r="A73" s="243">
        <v>36</v>
      </c>
      <c r="B73" s="244" t="s">
        <v>593</v>
      </c>
      <c r="C73" s="245" t="s">
        <v>594</v>
      </c>
      <c r="D73" s="246" t="s">
        <v>265</v>
      </c>
      <c r="E73" s="247">
        <v>4</v>
      </c>
      <c r="F73" s="247"/>
      <c r="G73" s="248">
        <f t="shared" ref="G73:G78" si="8">E73*F73</f>
        <v>0</v>
      </c>
      <c r="H73" s="249">
        <v>0</v>
      </c>
      <c r="I73" s="250">
        <f t="shared" ref="I73:I78" si="9">E73*H73</f>
        <v>0</v>
      </c>
      <c r="J73" s="249">
        <v>0</v>
      </c>
      <c r="K73" s="250">
        <f t="shared" ref="K73:K78" si="10">E73*J73</f>
        <v>0</v>
      </c>
      <c r="M73" s="242">
        <v>2</v>
      </c>
      <c r="Y73" s="217">
        <v>1</v>
      </c>
      <c r="Z73" s="217">
        <v>9</v>
      </c>
      <c r="AA73" s="217">
        <v>9</v>
      </c>
      <c r="AX73" s="217">
        <v>4</v>
      </c>
      <c r="AY73" s="217">
        <f t="shared" ref="AY73:AY78" si="11">IF(AX73=1,G73,0)</f>
        <v>0</v>
      </c>
      <c r="AZ73" s="217">
        <f t="shared" ref="AZ73:AZ78" si="12">IF(AX73=2,G73,0)</f>
        <v>0</v>
      </c>
      <c r="BA73" s="217">
        <f t="shared" ref="BA73:BA78" si="13">IF(AX73=3,G73,0)</f>
        <v>0</v>
      </c>
      <c r="BB73" s="217">
        <f t="shared" ref="BB73:BB78" si="14">IF(AX73=4,G73,0)</f>
        <v>0</v>
      </c>
      <c r="BC73" s="217">
        <f t="shared" ref="BC73:BC78" si="15">IF(AX73=5,G73,0)</f>
        <v>0</v>
      </c>
      <c r="BY73" s="242">
        <v>1</v>
      </c>
      <c r="BZ73" s="242">
        <v>9</v>
      </c>
    </row>
    <row r="74" spans="1:78" x14ac:dyDescent="0.25">
      <c r="A74" s="243">
        <v>37</v>
      </c>
      <c r="B74" s="244" t="s">
        <v>595</v>
      </c>
      <c r="C74" s="245" t="s">
        <v>596</v>
      </c>
      <c r="D74" s="246" t="s">
        <v>242</v>
      </c>
      <c r="E74" s="247">
        <v>10</v>
      </c>
      <c r="F74" s="247"/>
      <c r="G74" s="248">
        <f t="shared" si="8"/>
        <v>0</v>
      </c>
      <c r="H74" s="249">
        <v>0</v>
      </c>
      <c r="I74" s="250">
        <f t="shared" si="9"/>
        <v>0</v>
      </c>
      <c r="J74" s="249">
        <v>0</v>
      </c>
      <c r="K74" s="250">
        <f t="shared" si="10"/>
        <v>0</v>
      </c>
      <c r="M74" s="242">
        <v>2</v>
      </c>
      <c r="Y74" s="217">
        <v>1</v>
      </c>
      <c r="Z74" s="217">
        <v>9</v>
      </c>
      <c r="AA74" s="217">
        <v>9</v>
      </c>
      <c r="AX74" s="217">
        <v>4</v>
      </c>
      <c r="AY74" s="217">
        <f t="shared" si="11"/>
        <v>0</v>
      </c>
      <c r="AZ74" s="217">
        <f t="shared" si="12"/>
        <v>0</v>
      </c>
      <c r="BA74" s="217">
        <f t="shared" si="13"/>
        <v>0</v>
      </c>
      <c r="BB74" s="217">
        <f t="shared" si="14"/>
        <v>0</v>
      </c>
      <c r="BC74" s="217">
        <f t="shared" si="15"/>
        <v>0</v>
      </c>
      <c r="BY74" s="242">
        <v>1</v>
      </c>
      <c r="BZ74" s="242">
        <v>9</v>
      </c>
    </row>
    <row r="75" spans="1:78" x14ac:dyDescent="0.25">
      <c r="A75" s="243">
        <v>38</v>
      </c>
      <c r="B75" s="244" t="s">
        <v>597</v>
      </c>
      <c r="C75" s="245" t="s">
        <v>598</v>
      </c>
      <c r="D75" s="246" t="s">
        <v>242</v>
      </c>
      <c r="E75" s="247">
        <v>30</v>
      </c>
      <c r="F75" s="247"/>
      <c r="G75" s="248">
        <f t="shared" si="8"/>
        <v>0</v>
      </c>
      <c r="H75" s="249">
        <v>0</v>
      </c>
      <c r="I75" s="250">
        <f t="shared" si="9"/>
        <v>0</v>
      </c>
      <c r="J75" s="249">
        <v>0</v>
      </c>
      <c r="K75" s="250">
        <f t="shared" si="10"/>
        <v>0</v>
      </c>
      <c r="M75" s="242">
        <v>2</v>
      </c>
      <c r="Y75" s="217">
        <v>1</v>
      </c>
      <c r="Z75" s="217">
        <v>9</v>
      </c>
      <c r="AA75" s="217">
        <v>9</v>
      </c>
      <c r="AX75" s="217">
        <v>4</v>
      </c>
      <c r="AY75" s="217">
        <f t="shared" si="11"/>
        <v>0</v>
      </c>
      <c r="AZ75" s="217">
        <f t="shared" si="12"/>
        <v>0</v>
      </c>
      <c r="BA75" s="217">
        <f t="shared" si="13"/>
        <v>0</v>
      </c>
      <c r="BB75" s="217">
        <f t="shared" si="14"/>
        <v>0</v>
      </c>
      <c r="BC75" s="217">
        <f t="shared" si="15"/>
        <v>0</v>
      </c>
      <c r="BY75" s="242">
        <v>1</v>
      </c>
      <c r="BZ75" s="242">
        <v>9</v>
      </c>
    </row>
    <row r="76" spans="1:78" x14ac:dyDescent="0.25">
      <c r="A76" s="243">
        <v>39</v>
      </c>
      <c r="B76" s="244" t="s">
        <v>599</v>
      </c>
      <c r="C76" s="245" t="s">
        <v>600</v>
      </c>
      <c r="D76" s="246" t="s">
        <v>265</v>
      </c>
      <c r="E76" s="247">
        <v>2.02</v>
      </c>
      <c r="F76" s="247"/>
      <c r="G76" s="248">
        <f t="shared" si="8"/>
        <v>0</v>
      </c>
      <c r="H76" s="249">
        <v>5.0000000000000001E-4</v>
      </c>
      <c r="I76" s="250">
        <f t="shared" si="9"/>
        <v>1.01E-3</v>
      </c>
      <c r="J76" s="249"/>
      <c r="K76" s="250">
        <f t="shared" si="10"/>
        <v>0</v>
      </c>
      <c r="M76" s="242">
        <v>2</v>
      </c>
      <c r="Y76" s="217">
        <v>12</v>
      </c>
      <c r="Z76" s="217">
        <v>0</v>
      </c>
      <c r="AA76" s="217">
        <v>44</v>
      </c>
      <c r="AX76" s="217">
        <v>4</v>
      </c>
      <c r="AY76" s="217">
        <f t="shared" si="11"/>
        <v>0</v>
      </c>
      <c r="AZ76" s="217">
        <f t="shared" si="12"/>
        <v>0</v>
      </c>
      <c r="BA76" s="217">
        <f t="shared" si="13"/>
        <v>0</v>
      </c>
      <c r="BB76" s="217">
        <f t="shared" si="14"/>
        <v>0</v>
      </c>
      <c r="BC76" s="217">
        <f t="shared" si="15"/>
        <v>0</v>
      </c>
      <c r="BY76" s="242">
        <v>12</v>
      </c>
      <c r="BZ76" s="242">
        <v>0</v>
      </c>
    </row>
    <row r="77" spans="1:78" x14ac:dyDescent="0.25">
      <c r="A77" s="243">
        <v>40</v>
      </c>
      <c r="B77" s="244" t="s">
        <v>601</v>
      </c>
      <c r="C77" s="245" t="s">
        <v>602</v>
      </c>
      <c r="D77" s="246" t="s">
        <v>265</v>
      </c>
      <c r="E77" s="247">
        <v>2.02</v>
      </c>
      <c r="F77" s="247"/>
      <c r="G77" s="248">
        <f t="shared" si="8"/>
        <v>0</v>
      </c>
      <c r="H77" s="249">
        <v>1E-3</v>
      </c>
      <c r="I77" s="250">
        <f t="shared" si="9"/>
        <v>2.0200000000000001E-3</v>
      </c>
      <c r="J77" s="249"/>
      <c r="K77" s="250">
        <f t="shared" si="10"/>
        <v>0</v>
      </c>
      <c r="M77" s="242">
        <v>2</v>
      </c>
      <c r="Y77" s="217">
        <v>12</v>
      </c>
      <c r="Z77" s="217">
        <v>0</v>
      </c>
      <c r="AA77" s="217">
        <v>50</v>
      </c>
      <c r="AX77" s="217">
        <v>4</v>
      </c>
      <c r="AY77" s="217">
        <f t="shared" si="11"/>
        <v>0</v>
      </c>
      <c r="AZ77" s="217">
        <f t="shared" si="12"/>
        <v>0</v>
      </c>
      <c r="BA77" s="217">
        <f t="shared" si="13"/>
        <v>0</v>
      </c>
      <c r="BB77" s="217">
        <f t="shared" si="14"/>
        <v>0</v>
      </c>
      <c r="BC77" s="217">
        <f t="shared" si="15"/>
        <v>0</v>
      </c>
      <c r="BY77" s="242">
        <v>12</v>
      </c>
      <c r="BZ77" s="242">
        <v>0</v>
      </c>
    </row>
    <row r="78" spans="1:78" x14ac:dyDescent="0.25">
      <c r="A78" s="243">
        <v>41</v>
      </c>
      <c r="B78" s="244" t="s">
        <v>603</v>
      </c>
      <c r="C78" s="245" t="s">
        <v>604</v>
      </c>
      <c r="D78" s="246" t="s">
        <v>242</v>
      </c>
      <c r="E78" s="247">
        <v>10.199999999999999</v>
      </c>
      <c r="F78" s="247"/>
      <c r="G78" s="248">
        <f t="shared" si="8"/>
        <v>0</v>
      </c>
      <c r="H78" s="249">
        <v>1.0499999999999999E-3</v>
      </c>
      <c r="I78" s="250">
        <f t="shared" si="9"/>
        <v>1.0709999999999999E-2</v>
      </c>
      <c r="J78" s="249"/>
      <c r="K78" s="250">
        <f t="shared" si="10"/>
        <v>0</v>
      </c>
      <c r="M78" s="242">
        <v>2</v>
      </c>
      <c r="Y78" s="217">
        <v>12</v>
      </c>
      <c r="Z78" s="217">
        <v>0</v>
      </c>
      <c r="AA78" s="217">
        <v>5</v>
      </c>
      <c r="AX78" s="217">
        <v>4</v>
      </c>
      <c r="AY78" s="217">
        <f t="shared" si="11"/>
        <v>0</v>
      </c>
      <c r="AZ78" s="217">
        <f t="shared" si="12"/>
        <v>0</v>
      </c>
      <c r="BA78" s="217">
        <f t="shared" si="13"/>
        <v>0</v>
      </c>
      <c r="BB78" s="217">
        <f t="shared" si="14"/>
        <v>0</v>
      </c>
      <c r="BC78" s="217">
        <f t="shared" si="15"/>
        <v>0</v>
      </c>
      <c r="BY78" s="242">
        <v>12</v>
      </c>
      <c r="BZ78" s="242">
        <v>0</v>
      </c>
    </row>
    <row r="79" spans="1:78" x14ac:dyDescent="0.25">
      <c r="A79" s="251"/>
      <c r="B79" s="253"/>
      <c r="C79" s="316" t="s">
        <v>605</v>
      </c>
      <c r="D79" s="310"/>
      <c r="E79" s="254">
        <v>10.199999999999999</v>
      </c>
      <c r="F79" s="255"/>
      <c r="G79" s="256"/>
      <c r="H79" s="257"/>
      <c r="I79" s="252"/>
      <c r="J79" s="258"/>
      <c r="K79" s="252"/>
      <c r="M79" s="242"/>
    </row>
    <row r="80" spans="1:78" x14ac:dyDescent="0.25">
      <c r="A80" s="243">
        <v>42</v>
      </c>
      <c r="B80" s="244" t="s">
        <v>606</v>
      </c>
      <c r="C80" s="245" t="s">
        <v>607</v>
      </c>
      <c r="D80" s="246" t="s">
        <v>242</v>
      </c>
      <c r="E80" s="247">
        <v>30.6</v>
      </c>
      <c r="F80" s="247"/>
      <c r="G80" s="248">
        <f>E80*F80</f>
        <v>0</v>
      </c>
      <c r="H80" s="249">
        <v>1.4599999999999999E-3</v>
      </c>
      <c r="I80" s="250">
        <f>E80*H80</f>
        <v>4.4676E-2</v>
      </c>
      <c r="J80" s="249"/>
      <c r="K80" s="250">
        <f>E80*J80</f>
        <v>0</v>
      </c>
      <c r="M80" s="242">
        <v>2</v>
      </c>
      <c r="Y80" s="217">
        <v>12</v>
      </c>
      <c r="Z80" s="217">
        <v>0</v>
      </c>
      <c r="AA80" s="217">
        <v>6</v>
      </c>
      <c r="AX80" s="217">
        <v>4</v>
      </c>
      <c r="AY80" s="217">
        <f>IF(AX80=1,G80,0)</f>
        <v>0</v>
      </c>
      <c r="AZ80" s="217">
        <f>IF(AX80=2,G80,0)</f>
        <v>0</v>
      </c>
      <c r="BA80" s="217">
        <f>IF(AX80=3,G80,0)</f>
        <v>0</v>
      </c>
      <c r="BB80" s="217">
        <f>IF(AX80=4,G80,0)</f>
        <v>0</v>
      </c>
      <c r="BC80" s="217">
        <f>IF(AX80=5,G80,0)</f>
        <v>0</v>
      </c>
      <c r="BY80" s="242">
        <v>12</v>
      </c>
      <c r="BZ80" s="242">
        <v>0</v>
      </c>
    </row>
    <row r="81" spans="1:78" x14ac:dyDescent="0.25">
      <c r="A81" s="251"/>
      <c r="B81" s="253"/>
      <c r="C81" s="316" t="s">
        <v>608</v>
      </c>
      <c r="D81" s="310"/>
      <c r="E81" s="254">
        <v>30.6</v>
      </c>
      <c r="F81" s="255"/>
      <c r="G81" s="256"/>
      <c r="H81" s="257"/>
      <c r="I81" s="252"/>
      <c r="J81" s="258"/>
      <c r="K81" s="252"/>
      <c r="M81" s="242"/>
    </row>
    <row r="82" spans="1:78" x14ac:dyDescent="0.25">
      <c r="A82" s="243">
        <v>43</v>
      </c>
      <c r="B82" s="244" t="s">
        <v>609</v>
      </c>
      <c r="C82" s="245" t="s">
        <v>610</v>
      </c>
      <c r="D82" s="246" t="s">
        <v>242</v>
      </c>
      <c r="E82" s="247">
        <v>25.398</v>
      </c>
      <c r="F82" s="247"/>
      <c r="G82" s="248">
        <f>E82*F82</f>
        <v>0</v>
      </c>
      <c r="H82" s="249">
        <v>4.1099999999999999E-3</v>
      </c>
      <c r="I82" s="250">
        <f>E82*H82</f>
        <v>0.10438578</v>
      </c>
      <c r="J82" s="249"/>
      <c r="K82" s="250">
        <f>E82*J82</f>
        <v>0</v>
      </c>
      <c r="M82" s="242">
        <v>2</v>
      </c>
      <c r="Y82" s="217">
        <v>12</v>
      </c>
      <c r="Z82" s="217">
        <v>0</v>
      </c>
      <c r="AA82" s="217">
        <v>42</v>
      </c>
      <c r="AX82" s="217">
        <v>4</v>
      </c>
      <c r="AY82" s="217">
        <f>IF(AX82=1,G82,0)</f>
        <v>0</v>
      </c>
      <c r="AZ82" s="217">
        <f>IF(AX82=2,G82,0)</f>
        <v>0</v>
      </c>
      <c r="BA82" s="217">
        <f>IF(AX82=3,G82,0)</f>
        <v>0</v>
      </c>
      <c r="BB82" s="217">
        <f>IF(AX82=4,G82,0)</f>
        <v>0</v>
      </c>
      <c r="BC82" s="217">
        <f>IF(AX82=5,G82,0)</f>
        <v>0</v>
      </c>
      <c r="BY82" s="242">
        <v>12</v>
      </c>
      <c r="BZ82" s="242">
        <v>0</v>
      </c>
    </row>
    <row r="83" spans="1:78" x14ac:dyDescent="0.25">
      <c r="A83" s="251"/>
      <c r="B83" s="253"/>
      <c r="C83" s="316" t="s">
        <v>611</v>
      </c>
      <c r="D83" s="310"/>
      <c r="E83" s="254">
        <v>25.398</v>
      </c>
      <c r="F83" s="255"/>
      <c r="G83" s="256"/>
      <c r="H83" s="257"/>
      <c r="I83" s="252"/>
      <c r="J83" s="258"/>
      <c r="K83" s="252"/>
      <c r="M83" s="242"/>
    </row>
    <row r="84" spans="1:78" x14ac:dyDescent="0.25">
      <c r="A84" s="243">
        <v>44</v>
      </c>
      <c r="B84" s="244" t="s">
        <v>612</v>
      </c>
      <c r="C84" s="245" t="s">
        <v>613</v>
      </c>
      <c r="D84" s="246" t="s">
        <v>265</v>
      </c>
      <c r="E84" s="247">
        <v>29</v>
      </c>
      <c r="F84" s="247"/>
      <c r="G84" s="248">
        <f>E84*F84</f>
        <v>0</v>
      </c>
      <c r="H84" s="249">
        <v>1.0000000000000001E-5</v>
      </c>
      <c r="I84" s="250">
        <f>E84*H84</f>
        <v>2.9E-4</v>
      </c>
      <c r="J84" s="249"/>
      <c r="K84" s="250">
        <f>E84*J84</f>
        <v>0</v>
      </c>
      <c r="M84" s="242">
        <v>2</v>
      </c>
      <c r="Y84" s="217">
        <v>12</v>
      </c>
      <c r="Z84" s="217">
        <v>0</v>
      </c>
      <c r="AA84" s="217">
        <v>45</v>
      </c>
      <c r="AX84" s="217">
        <v>4</v>
      </c>
      <c r="AY84" s="217">
        <f>IF(AX84=1,G84,0)</f>
        <v>0</v>
      </c>
      <c r="AZ84" s="217">
        <f>IF(AX84=2,G84,0)</f>
        <v>0</v>
      </c>
      <c r="BA84" s="217">
        <f>IF(AX84=3,G84,0)</f>
        <v>0</v>
      </c>
      <c r="BB84" s="217">
        <f>IF(AX84=4,G84,0)</f>
        <v>0</v>
      </c>
      <c r="BC84" s="217">
        <f>IF(AX84=5,G84,0)</f>
        <v>0</v>
      </c>
      <c r="BY84" s="242">
        <v>12</v>
      </c>
      <c r="BZ84" s="242">
        <v>0</v>
      </c>
    </row>
    <row r="85" spans="1:78" x14ac:dyDescent="0.25">
      <c r="A85" s="251"/>
      <c r="B85" s="253"/>
      <c r="C85" s="316" t="s">
        <v>614</v>
      </c>
      <c r="D85" s="310"/>
      <c r="E85" s="254">
        <v>29</v>
      </c>
      <c r="F85" s="255"/>
      <c r="G85" s="256"/>
      <c r="H85" s="257"/>
      <c r="I85" s="252"/>
      <c r="J85" s="258"/>
      <c r="K85" s="252"/>
      <c r="M85" s="242"/>
    </row>
    <row r="86" spans="1:78" x14ac:dyDescent="0.25">
      <c r="A86" s="259"/>
      <c r="B86" s="260" t="s">
        <v>99</v>
      </c>
      <c r="C86" s="261" t="s">
        <v>582</v>
      </c>
      <c r="D86" s="262"/>
      <c r="E86" s="263"/>
      <c r="F86" s="264"/>
      <c r="G86" s="265">
        <f>SUM(G66:G85)</f>
        <v>0</v>
      </c>
      <c r="H86" s="266"/>
      <c r="I86" s="267">
        <f>SUM(I66:I85)</f>
        <v>0.16309178000000002</v>
      </c>
      <c r="J86" s="266"/>
      <c r="K86" s="267">
        <f>SUM(K66:K85)</f>
        <v>0</v>
      </c>
      <c r="M86" s="242">
        <v>4</v>
      </c>
      <c r="AY86" s="268">
        <f>SUM(AY66:AY85)</f>
        <v>0</v>
      </c>
      <c r="AZ86" s="268">
        <f>SUM(AZ66:AZ85)</f>
        <v>0</v>
      </c>
      <c r="BA86" s="268">
        <f>SUM(BA66:BA85)</f>
        <v>0</v>
      </c>
      <c r="BB86" s="268">
        <f>SUM(BB66:BB85)</f>
        <v>0</v>
      </c>
      <c r="BC86" s="268">
        <f>SUM(BC66:BC85)</f>
        <v>0</v>
      </c>
    </row>
    <row r="87" spans="1:78" x14ac:dyDescent="0.25">
      <c r="A87" s="232" t="s">
        <v>96</v>
      </c>
      <c r="B87" s="233" t="s">
        <v>391</v>
      </c>
      <c r="C87" s="234" t="s">
        <v>392</v>
      </c>
      <c r="D87" s="235"/>
      <c r="E87" s="236"/>
      <c r="F87" s="236"/>
      <c r="G87" s="237"/>
      <c r="H87" s="238"/>
      <c r="I87" s="239"/>
      <c r="J87" s="240"/>
      <c r="K87" s="241"/>
      <c r="M87" s="242">
        <v>1</v>
      </c>
    </row>
    <row r="88" spans="1:78" x14ac:dyDescent="0.25">
      <c r="A88" s="243">
        <v>45</v>
      </c>
      <c r="B88" s="244" t="s">
        <v>394</v>
      </c>
      <c r="C88" s="245" t="s">
        <v>395</v>
      </c>
      <c r="D88" s="246" t="s">
        <v>167</v>
      </c>
      <c r="E88" s="247">
        <v>9.3721999999999994</v>
      </c>
      <c r="F88" s="247"/>
      <c r="G88" s="248">
        <f>E88*F88</f>
        <v>0</v>
      </c>
      <c r="H88" s="249">
        <v>0</v>
      </c>
      <c r="I88" s="250">
        <f>E88*H88</f>
        <v>0</v>
      </c>
      <c r="J88" s="249"/>
      <c r="K88" s="250">
        <f>E88*J88</f>
        <v>0</v>
      </c>
      <c r="M88" s="242">
        <v>2</v>
      </c>
      <c r="Y88" s="217">
        <v>8</v>
      </c>
      <c r="Z88" s="217">
        <v>0</v>
      </c>
      <c r="AA88" s="217">
        <v>3</v>
      </c>
      <c r="AX88" s="217">
        <v>1</v>
      </c>
      <c r="AY88" s="217">
        <f>IF(AX88=1,G88,0)</f>
        <v>0</v>
      </c>
      <c r="AZ88" s="217">
        <f>IF(AX88=2,G88,0)</f>
        <v>0</v>
      </c>
      <c r="BA88" s="217">
        <f>IF(AX88=3,G88,0)</f>
        <v>0</v>
      </c>
      <c r="BB88" s="217">
        <f>IF(AX88=4,G88,0)</f>
        <v>0</v>
      </c>
      <c r="BC88" s="217">
        <f>IF(AX88=5,G88,0)</f>
        <v>0</v>
      </c>
      <c r="BY88" s="242">
        <v>8</v>
      </c>
      <c r="BZ88" s="242">
        <v>0</v>
      </c>
    </row>
    <row r="89" spans="1:78" x14ac:dyDescent="0.25">
      <c r="A89" s="243">
        <v>46</v>
      </c>
      <c r="B89" s="244" t="s">
        <v>396</v>
      </c>
      <c r="C89" s="245" t="s">
        <v>397</v>
      </c>
      <c r="D89" s="246" t="s">
        <v>167</v>
      </c>
      <c r="E89" s="247">
        <v>9.3721999999999994</v>
      </c>
      <c r="F89" s="247"/>
      <c r="G89" s="248">
        <f>E89*F89</f>
        <v>0</v>
      </c>
      <c r="H89" s="249">
        <v>0</v>
      </c>
      <c r="I89" s="250">
        <f>E89*H89</f>
        <v>0</v>
      </c>
      <c r="J89" s="249"/>
      <c r="K89" s="250">
        <f>E89*J89</f>
        <v>0</v>
      </c>
      <c r="M89" s="242">
        <v>2</v>
      </c>
      <c r="Y89" s="217">
        <v>8</v>
      </c>
      <c r="Z89" s="217">
        <v>0</v>
      </c>
      <c r="AA89" s="217">
        <v>3</v>
      </c>
      <c r="AX89" s="217">
        <v>1</v>
      </c>
      <c r="AY89" s="217">
        <f>IF(AX89=1,G89,0)</f>
        <v>0</v>
      </c>
      <c r="AZ89" s="217">
        <f>IF(AX89=2,G89,0)</f>
        <v>0</v>
      </c>
      <c r="BA89" s="217">
        <f>IF(AX89=3,G89,0)</f>
        <v>0</v>
      </c>
      <c r="BB89" s="217">
        <f>IF(AX89=4,G89,0)</f>
        <v>0</v>
      </c>
      <c r="BC89" s="217">
        <f>IF(AX89=5,G89,0)</f>
        <v>0</v>
      </c>
      <c r="BY89" s="242">
        <v>8</v>
      </c>
      <c r="BZ89" s="242">
        <v>0</v>
      </c>
    </row>
    <row r="90" spans="1:78" x14ac:dyDescent="0.25">
      <c r="A90" s="243">
        <v>47</v>
      </c>
      <c r="B90" s="244" t="s">
        <v>400</v>
      </c>
      <c r="C90" s="245" t="s">
        <v>401</v>
      </c>
      <c r="D90" s="246" t="s">
        <v>167</v>
      </c>
      <c r="E90" s="247">
        <v>9.3721999999999994</v>
      </c>
      <c r="F90" s="247"/>
      <c r="G90" s="248">
        <f>E90*F90</f>
        <v>0</v>
      </c>
      <c r="H90" s="249">
        <v>0</v>
      </c>
      <c r="I90" s="250">
        <f>E90*H90</f>
        <v>0</v>
      </c>
      <c r="J90" s="249"/>
      <c r="K90" s="250">
        <f>E90*J90</f>
        <v>0</v>
      </c>
      <c r="M90" s="242">
        <v>2</v>
      </c>
      <c r="Y90" s="217">
        <v>8</v>
      </c>
      <c r="Z90" s="217">
        <v>0</v>
      </c>
      <c r="AA90" s="217">
        <v>3</v>
      </c>
      <c r="AX90" s="217">
        <v>1</v>
      </c>
      <c r="AY90" s="217">
        <f>IF(AX90=1,G90,0)</f>
        <v>0</v>
      </c>
      <c r="AZ90" s="217">
        <f>IF(AX90=2,G90,0)</f>
        <v>0</v>
      </c>
      <c r="BA90" s="217">
        <f>IF(AX90=3,G90,0)</f>
        <v>0</v>
      </c>
      <c r="BB90" s="217">
        <f>IF(AX90=4,G90,0)</f>
        <v>0</v>
      </c>
      <c r="BC90" s="217">
        <f>IF(AX90=5,G90,0)</f>
        <v>0</v>
      </c>
      <c r="BY90" s="242">
        <v>8</v>
      </c>
      <c r="BZ90" s="242">
        <v>0</v>
      </c>
    </row>
    <row r="91" spans="1:78" x14ac:dyDescent="0.25">
      <c r="A91" s="259"/>
      <c r="B91" s="260" t="s">
        <v>99</v>
      </c>
      <c r="C91" s="261" t="s">
        <v>393</v>
      </c>
      <c r="D91" s="262"/>
      <c r="E91" s="263"/>
      <c r="F91" s="264"/>
      <c r="G91" s="265">
        <f>SUM(G87:G90)</f>
        <v>0</v>
      </c>
      <c r="H91" s="266"/>
      <c r="I91" s="267">
        <f>SUM(I87:I90)</f>
        <v>0</v>
      </c>
      <c r="J91" s="266"/>
      <c r="K91" s="267">
        <f>SUM(K87:K90)</f>
        <v>0</v>
      </c>
      <c r="M91" s="242">
        <v>4</v>
      </c>
      <c r="AY91" s="268">
        <f>SUM(AY87:AY90)</f>
        <v>0</v>
      </c>
      <c r="AZ91" s="268">
        <f>SUM(AZ87:AZ90)</f>
        <v>0</v>
      </c>
      <c r="BA91" s="268">
        <f>SUM(BA87:BA90)</f>
        <v>0</v>
      </c>
      <c r="BB91" s="268">
        <f>SUM(BB87:BB90)</f>
        <v>0</v>
      </c>
      <c r="BC91" s="268">
        <f>SUM(BC87:BC90)</f>
        <v>0</v>
      </c>
    </row>
    <row r="92" spans="1:78" x14ac:dyDescent="0.25">
      <c r="E92" s="217"/>
    </row>
    <row r="93" spans="1:78" x14ac:dyDescent="0.25">
      <c r="E93" s="217"/>
    </row>
    <row r="94" spans="1:78" x14ac:dyDescent="0.25">
      <c r="E94" s="217"/>
    </row>
    <row r="95" spans="1:78" x14ac:dyDescent="0.25">
      <c r="E95" s="217"/>
    </row>
    <row r="96" spans="1:78" x14ac:dyDescent="0.25">
      <c r="E96" s="217"/>
    </row>
    <row r="97" spans="5:5" x14ac:dyDescent="0.25">
      <c r="E97" s="217"/>
    </row>
    <row r="98" spans="5:5" x14ac:dyDescent="0.25">
      <c r="E98" s="217"/>
    </row>
    <row r="99" spans="5:5" x14ac:dyDescent="0.25">
      <c r="E99" s="217"/>
    </row>
    <row r="100" spans="5:5" x14ac:dyDescent="0.25">
      <c r="E100" s="217"/>
    </row>
    <row r="101" spans="5:5" x14ac:dyDescent="0.25">
      <c r="E101" s="217"/>
    </row>
    <row r="102" spans="5:5" x14ac:dyDescent="0.25">
      <c r="E102" s="217"/>
    </row>
    <row r="103" spans="5:5" x14ac:dyDescent="0.25">
      <c r="E103" s="217"/>
    </row>
    <row r="104" spans="5:5" x14ac:dyDescent="0.25">
      <c r="E104" s="217"/>
    </row>
    <row r="105" spans="5:5" x14ac:dyDescent="0.25">
      <c r="E105" s="217"/>
    </row>
    <row r="106" spans="5:5" x14ac:dyDescent="0.25">
      <c r="E106" s="217"/>
    </row>
    <row r="107" spans="5:5" x14ac:dyDescent="0.25">
      <c r="E107" s="217"/>
    </row>
    <row r="108" spans="5:5" x14ac:dyDescent="0.25">
      <c r="E108" s="217"/>
    </row>
    <row r="109" spans="5:5" x14ac:dyDescent="0.25">
      <c r="E109" s="217"/>
    </row>
    <row r="110" spans="5:5" x14ac:dyDescent="0.25">
      <c r="E110" s="217"/>
    </row>
    <row r="111" spans="5:5" x14ac:dyDescent="0.25">
      <c r="E111" s="217"/>
    </row>
    <row r="112" spans="5:5" x14ac:dyDescent="0.25">
      <c r="E112" s="217"/>
    </row>
    <row r="113" spans="1:7" x14ac:dyDescent="0.25">
      <c r="E113" s="217"/>
    </row>
    <row r="114" spans="1:7" x14ac:dyDescent="0.25">
      <c r="E114" s="217"/>
    </row>
    <row r="115" spans="1:7" x14ac:dyDescent="0.25">
      <c r="A115" s="258"/>
      <c r="B115" s="258"/>
      <c r="C115" s="258"/>
      <c r="D115" s="258"/>
      <c r="E115" s="258"/>
      <c r="F115" s="258"/>
      <c r="G115" s="258"/>
    </row>
    <row r="116" spans="1:7" x14ac:dyDescent="0.25">
      <c r="A116" s="258"/>
      <c r="B116" s="258"/>
      <c r="C116" s="258"/>
      <c r="D116" s="258"/>
      <c r="E116" s="258"/>
      <c r="F116" s="258"/>
      <c r="G116" s="258"/>
    </row>
    <row r="117" spans="1:7" x14ac:dyDescent="0.25">
      <c r="A117" s="258"/>
      <c r="B117" s="258"/>
      <c r="C117" s="258"/>
      <c r="D117" s="258"/>
      <c r="E117" s="258"/>
      <c r="F117" s="258"/>
      <c r="G117" s="258"/>
    </row>
    <row r="118" spans="1:7" x14ac:dyDescent="0.25">
      <c r="A118" s="258"/>
      <c r="B118" s="258"/>
      <c r="C118" s="258"/>
      <c r="D118" s="258"/>
      <c r="E118" s="258"/>
      <c r="F118" s="258"/>
      <c r="G118" s="258"/>
    </row>
    <row r="119" spans="1:7" x14ac:dyDescent="0.25">
      <c r="E119" s="217"/>
    </row>
    <row r="120" spans="1:7" x14ac:dyDescent="0.25">
      <c r="E120" s="217"/>
    </row>
    <row r="121" spans="1:7" x14ac:dyDescent="0.25">
      <c r="E121" s="217"/>
    </row>
    <row r="122" spans="1:7" x14ac:dyDescent="0.25">
      <c r="E122" s="217"/>
    </row>
    <row r="123" spans="1:7" x14ac:dyDescent="0.25">
      <c r="E123" s="217"/>
    </row>
    <row r="124" spans="1:7" x14ac:dyDescent="0.25">
      <c r="E124" s="217"/>
    </row>
    <row r="125" spans="1:7" x14ac:dyDescent="0.25">
      <c r="E125" s="217"/>
    </row>
    <row r="126" spans="1:7" x14ac:dyDescent="0.25">
      <c r="E126" s="217"/>
    </row>
    <row r="127" spans="1:7" x14ac:dyDescent="0.25">
      <c r="E127" s="217"/>
    </row>
    <row r="128" spans="1:7" x14ac:dyDescent="0.25">
      <c r="E128" s="217"/>
    </row>
    <row r="129" spans="5:5" x14ac:dyDescent="0.25">
      <c r="E129" s="217"/>
    </row>
    <row r="130" spans="5:5" x14ac:dyDescent="0.25">
      <c r="E130" s="217"/>
    </row>
    <row r="131" spans="5:5" x14ac:dyDescent="0.25">
      <c r="E131" s="217"/>
    </row>
    <row r="132" spans="5:5" x14ac:dyDescent="0.25">
      <c r="E132" s="217"/>
    </row>
    <row r="133" spans="5:5" x14ac:dyDescent="0.25">
      <c r="E133" s="217"/>
    </row>
    <row r="134" spans="5:5" x14ac:dyDescent="0.25">
      <c r="E134" s="217"/>
    </row>
    <row r="135" spans="5:5" x14ac:dyDescent="0.25">
      <c r="E135" s="217"/>
    </row>
    <row r="136" spans="5:5" x14ac:dyDescent="0.25">
      <c r="E136" s="217"/>
    </row>
    <row r="137" spans="5:5" x14ac:dyDescent="0.25">
      <c r="E137" s="217"/>
    </row>
    <row r="138" spans="5:5" x14ac:dyDescent="0.25">
      <c r="E138" s="217"/>
    </row>
    <row r="139" spans="5:5" x14ac:dyDescent="0.25">
      <c r="E139" s="217"/>
    </row>
    <row r="140" spans="5:5" x14ac:dyDescent="0.25">
      <c r="E140" s="217"/>
    </row>
    <row r="141" spans="5:5" x14ac:dyDescent="0.25">
      <c r="E141" s="217"/>
    </row>
    <row r="142" spans="5:5" x14ac:dyDescent="0.25">
      <c r="E142" s="217"/>
    </row>
    <row r="143" spans="5:5" x14ac:dyDescent="0.25">
      <c r="E143" s="217"/>
    </row>
    <row r="144" spans="5:5" x14ac:dyDescent="0.25">
      <c r="E144" s="217"/>
    </row>
    <row r="145" spans="1:7" x14ac:dyDescent="0.25">
      <c r="E145" s="217"/>
    </row>
    <row r="146" spans="1:7" x14ac:dyDescent="0.25">
      <c r="E146" s="217"/>
    </row>
    <row r="147" spans="1:7" x14ac:dyDescent="0.25">
      <c r="E147" s="217"/>
    </row>
    <row r="148" spans="1:7" x14ac:dyDescent="0.25">
      <c r="E148" s="217"/>
    </row>
    <row r="149" spans="1:7" x14ac:dyDescent="0.25">
      <c r="E149" s="217"/>
    </row>
    <row r="150" spans="1:7" x14ac:dyDescent="0.25">
      <c r="A150" s="269"/>
      <c r="B150" s="269"/>
    </row>
    <row r="151" spans="1:7" x14ac:dyDescent="0.25">
      <c r="A151" s="258"/>
      <c r="B151" s="258"/>
      <c r="C151" s="270"/>
      <c r="D151" s="270"/>
      <c r="E151" s="271"/>
      <c r="F151" s="270"/>
      <c r="G151" s="272"/>
    </row>
    <row r="152" spans="1:7" x14ac:dyDescent="0.25">
      <c r="A152" s="273"/>
      <c r="B152" s="273"/>
      <c r="C152" s="258"/>
      <c r="D152" s="258"/>
      <c r="E152" s="274"/>
      <c r="F152" s="258"/>
      <c r="G152" s="258"/>
    </row>
    <row r="153" spans="1:7" x14ac:dyDescent="0.25">
      <c r="A153" s="258"/>
      <c r="B153" s="258"/>
      <c r="C153" s="258"/>
      <c r="D153" s="258"/>
      <c r="E153" s="274"/>
      <c r="F153" s="258"/>
      <c r="G153" s="258"/>
    </row>
    <row r="154" spans="1:7" x14ac:dyDescent="0.25">
      <c r="A154" s="258"/>
      <c r="B154" s="258"/>
      <c r="C154" s="258"/>
      <c r="D154" s="258"/>
      <c r="E154" s="274"/>
      <c r="F154" s="258"/>
      <c r="G154" s="258"/>
    </row>
    <row r="155" spans="1:7" x14ac:dyDescent="0.25">
      <c r="A155" s="258"/>
      <c r="B155" s="258"/>
      <c r="C155" s="258"/>
      <c r="D155" s="258"/>
      <c r="E155" s="274"/>
      <c r="F155" s="258"/>
      <c r="G155" s="258"/>
    </row>
    <row r="156" spans="1:7" x14ac:dyDescent="0.25">
      <c r="A156" s="258"/>
      <c r="B156" s="258"/>
      <c r="C156" s="258"/>
      <c r="D156" s="258"/>
      <c r="E156" s="274"/>
      <c r="F156" s="258"/>
      <c r="G156" s="258"/>
    </row>
    <row r="157" spans="1:7" x14ac:dyDescent="0.25">
      <c r="A157" s="258"/>
      <c r="B157" s="258"/>
      <c r="C157" s="258"/>
      <c r="D157" s="258"/>
      <c r="E157" s="274"/>
      <c r="F157" s="258"/>
      <c r="G157" s="258"/>
    </row>
    <row r="158" spans="1:7" x14ac:dyDescent="0.25">
      <c r="A158" s="258"/>
      <c r="B158" s="258"/>
      <c r="C158" s="258"/>
      <c r="D158" s="258"/>
      <c r="E158" s="274"/>
      <c r="F158" s="258"/>
      <c r="G158" s="258"/>
    </row>
    <row r="159" spans="1:7" x14ac:dyDescent="0.25">
      <c r="A159" s="258"/>
      <c r="B159" s="258"/>
      <c r="C159" s="258"/>
      <c r="D159" s="258"/>
      <c r="E159" s="274"/>
      <c r="F159" s="258"/>
      <c r="G159" s="258"/>
    </row>
    <row r="160" spans="1:7" x14ac:dyDescent="0.25">
      <c r="A160" s="258"/>
      <c r="B160" s="258"/>
      <c r="C160" s="258"/>
      <c r="D160" s="258"/>
      <c r="E160" s="274"/>
      <c r="F160" s="258"/>
      <c r="G160" s="258"/>
    </row>
    <row r="161" spans="1:7" x14ac:dyDescent="0.25">
      <c r="A161" s="258"/>
      <c r="B161" s="258"/>
      <c r="C161" s="258"/>
      <c r="D161" s="258"/>
      <c r="E161" s="274"/>
      <c r="F161" s="258"/>
      <c r="G161" s="258"/>
    </row>
    <row r="162" spans="1:7" x14ac:dyDescent="0.25">
      <c r="A162" s="258"/>
      <c r="B162" s="258"/>
      <c r="C162" s="258"/>
      <c r="D162" s="258"/>
      <c r="E162" s="274"/>
      <c r="F162" s="258"/>
      <c r="G162" s="258"/>
    </row>
    <row r="163" spans="1:7" x14ac:dyDescent="0.25">
      <c r="A163" s="258"/>
      <c r="B163" s="258"/>
      <c r="C163" s="258"/>
      <c r="D163" s="258"/>
      <c r="E163" s="274"/>
      <c r="F163" s="258"/>
      <c r="G163" s="258"/>
    </row>
    <row r="164" spans="1:7" x14ac:dyDescent="0.25">
      <c r="A164" s="258"/>
      <c r="B164" s="258"/>
      <c r="C164" s="258"/>
      <c r="D164" s="258"/>
      <c r="E164" s="274"/>
      <c r="F164" s="258"/>
      <c r="G164" s="258"/>
    </row>
  </sheetData>
  <mergeCells count="22">
    <mergeCell ref="C83:D83"/>
    <mergeCell ref="C85:D85"/>
    <mergeCell ref="C58:D58"/>
    <mergeCell ref="C70:D70"/>
    <mergeCell ref="C72:D72"/>
    <mergeCell ref="C79:D79"/>
    <mergeCell ref="C81:D81"/>
    <mergeCell ref="C45:D45"/>
    <mergeCell ref="C31:D31"/>
    <mergeCell ref="C33:D33"/>
    <mergeCell ref="C39:D39"/>
    <mergeCell ref="C21:D21"/>
    <mergeCell ref="C23:D23"/>
    <mergeCell ref="C27:D27"/>
    <mergeCell ref="C15:D15"/>
    <mergeCell ref="C16:D16"/>
    <mergeCell ref="C20:D20"/>
    <mergeCell ref="A1:G1"/>
    <mergeCell ref="A3:B3"/>
    <mergeCell ref="A4:B4"/>
    <mergeCell ref="E4:G4"/>
    <mergeCell ref="C11:D11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1">
    <pageSetUpPr fitToPage="1"/>
  </sheetPr>
  <dimension ref="A1:BE82"/>
  <sheetViews>
    <sheetView workbookViewId="0">
      <selection activeCell="E42" sqref="E42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9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1</v>
      </c>
      <c r="I1" s="176"/>
    </row>
    <row r="2" spans="1:9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106</v>
      </c>
      <c r="H2" s="305"/>
      <c r="I2" s="306"/>
    </row>
    <row r="3" spans="1:9" ht="13.8" thickTop="1" x14ac:dyDescent="0.25">
      <c r="F3" s="112"/>
    </row>
    <row r="4" spans="1:9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9" ht="13.8" thickBot="1" x14ac:dyDescent="0.3"/>
    <row r="6" spans="1:9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9" s="112" customFormat="1" x14ac:dyDescent="0.25">
      <c r="A7" s="275" t="str">
        <f>'01 01 Pol'!B7</f>
        <v>1</v>
      </c>
      <c r="B7" s="60" t="str">
        <f>'01 01 Pol'!C7</f>
        <v>Zemní práce</v>
      </c>
      <c r="D7" s="189"/>
      <c r="E7" s="276">
        <f>'01 01 Pol'!AY53</f>
        <v>0</v>
      </c>
      <c r="F7" s="277">
        <f>'01 01 Pol'!AZ53</f>
        <v>0</v>
      </c>
      <c r="G7" s="277">
        <f>'01 01 Pol'!BA53</f>
        <v>0</v>
      </c>
      <c r="H7" s="277">
        <f>'01 01 Pol'!BB53</f>
        <v>0</v>
      </c>
      <c r="I7" s="278">
        <f>'01 01 Pol'!BC53</f>
        <v>0</v>
      </c>
    </row>
    <row r="8" spans="1:9" s="112" customFormat="1" x14ac:dyDescent="0.25">
      <c r="A8" s="275" t="str">
        <f>'01 01 Pol'!B54</f>
        <v>2</v>
      </c>
      <c r="B8" s="60" t="str">
        <f>'01 01 Pol'!C54</f>
        <v>Základy a zvláštní zakládání</v>
      </c>
      <c r="D8" s="189"/>
      <c r="E8" s="276">
        <f>'01 01 Pol'!AY91</f>
        <v>0</v>
      </c>
      <c r="F8" s="277">
        <f>'01 01 Pol'!AZ91</f>
        <v>0</v>
      </c>
      <c r="G8" s="277">
        <f>'01 01 Pol'!BA91</f>
        <v>0</v>
      </c>
      <c r="H8" s="277">
        <f>'01 01 Pol'!BB91</f>
        <v>0</v>
      </c>
      <c r="I8" s="278">
        <f>'01 01 Pol'!BC91</f>
        <v>0</v>
      </c>
    </row>
    <row r="9" spans="1:9" s="112" customFormat="1" x14ac:dyDescent="0.25">
      <c r="A9" s="275" t="str">
        <f>'01 01 Pol'!B92</f>
        <v>3</v>
      </c>
      <c r="B9" s="60" t="str">
        <f>'01 01 Pol'!C92</f>
        <v>Svislé a kompletní konstrukce</v>
      </c>
      <c r="D9" s="189"/>
      <c r="E9" s="276">
        <f>'01 01 Pol'!AY95</f>
        <v>0</v>
      </c>
      <c r="F9" s="277">
        <f>'01 01 Pol'!AZ95</f>
        <v>0</v>
      </c>
      <c r="G9" s="277">
        <f>'01 01 Pol'!BA95</f>
        <v>0</v>
      </c>
      <c r="H9" s="277">
        <f>'01 01 Pol'!BB95</f>
        <v>0</v>
      </c>
      <c r="I9" s="278">
        <f>'01 01 Pol'!BC95</f>
        <v>0</v>
      </c>
    </row>
    <row r="10" spans="1:9" s="112" customFormat="1" x14ac:dyDescent="0.25">
      <c r="A10" s="275" t="str">
        <f>'01 01 Pol'!B96</f>
        <v>4</v>
      </c>
      <c r="B10" s="60" t="str">
        <f>'01 01 Pol'!C96</f>
        <v>Vodorovné konstrukce</v>
      </c>
      <c r="D10" s="189"/>
      <c r="E10" s="276">
        <f>'01 01 Pol'!AY105</f>
        <v>0</v>
      </c>
      <c r="F10" s="277">
        <f>'01 01 Pol'!AZ105</f>
        <v>0</v>
      </c>
      <c r="G10" s="277">
        <f>'01 01 Pol'!BA105</f>
        <v>0</v>
      </c>
      <c r="H10" s="277">
        <f>'01 01 Pol'!BB105</f>
        <v>0</v>
      </c>
      <c r="I10" s="278">
        <f>'01 01 Pol'!BC105</f>
        <v>0</v>
      </c>
    </row>
    <row r="11" spans="1:9" s="112" customFormat="1" x14ac:dyDescent="0.25">
      <c r="A11" s="275" t="str">
        <f>'01 01 Pol'!B106</f>
        <v>5</v>
      </c>
      <c r="B11" s="60" t="str">
        <f>'01 01 Pol'!C106</f>
        <v>Komunikace</v>
      </c>
      <c r="D11" s="189"/>
      <c r="E11" s="276">
        <f>'01 01 Pol'!AY114</f>
        <v>0</v>
      </c>
      <c r="F11" s="277">
        <f>'01 01 Pol'!AZ114</f>
        <v>0</v>
      </c>
      <c r="G11" s="277">
        <f>'01 01 Pol'!BA114</f>
        <v>0</v>
      </c>
      <c r="H11" s="277">
        <f>'01 01 Pol'!BB114</f>
        <v>0</v>
      </c>
      <c r="I11" s="278">
        <f>'01 01 Pol'!BC114</f>
        <v>0</v>
      </c>
    </row>
    <row r="12" spans="1:9" s="112" customFormat="1" x14ac:dyDescent="0.25">
      <c r="A12" s="275" t="str">
        <f>'01 01 Pol'!B115</f>
        <v>62</v>
      </c>
      <c r="B12" s="60" t="str">
        <f>'01 01 Pol'!C115</f>
        <v>Úpravy povrchů vnější</v>
      </c>
      <c r="D12" s="189"/>
      <c r="E12" s="276">
        <f>'01 01 Pol'!AY118</f>
        <v>0</v>
      </c>
      <c r="F12" s="277">
        <f>'01 01 Pol'!AZ118</f>
        <v>0</v>
      </c>
      <c r="G12" s="277">
        <f>'01 01 Pol'!BA118</f>
        <v>0</v>
      </c>
      <c r="H12" s="277">
        <f>'01 01 Pol'!BB118</f>
        <v>0</v>
      </c>
      <c r="I12" s="278">
        <f>'01 01 Pol'!BC118</f>
        <v>0</v>
      </c>
    </row>
    <row r="13" spans="1:9" s="112" customFormat="1" x14ac:dyDescent="0.25">
      <c r="A13" s="275" t="str">
        <f>'01 01 Pol'!B119</f>
        <v>63</v>
      </c>
      <c r="B13" s="60" t="str">
        <f>'01 01 Pol'!C119</f>
        <v>Podlahy a podlahové konstrukce</v>
      </c>
      <c r="D13" s="189"/>
      <c r="E13" s="276">
        <f>'01 01 Pol'!AY127</f>
        <v>0</v>
      </c>
      <c r="F13" s="277">
        <f>'01 01 Pol'!AZ127</f>
        <v>0</v>
      </c>
      <c r="G13" s="277">
        <f>'01 01 Pol'!BA127</f>
        <v>0</v>
      </c>
      <c r="H13" s="277">
        <f>'01 01 Pol'!BB127</f>
        <v>0</v>
      </c>
      <c r="I13" s="278">
        <f>'01 01 Pol'!BC127</f>
        <v>0</v>
      </c>
    </row>
    <row r="14" spans="1:9" s="112" customFormat="1" x14ac:dyDescent="0.25">
      <c r="A14" s="275" t="str">
        <f>'01 01 Pol'!B128</f>
        <v>93</v>
      </c>
      <c r="B14" s="60" t="str">
        <f>'01 01 Pol'!C128</f>
        <v>Dokončovací práce inženýrských staveb</v>
      </c>
      <c r="D14" s="189"/>
      <c r="E14" s="276">
        <f>'01 01 Pol'!AY137</f>
        <v>0</v>
      </c>
      <c r="F14" s="277">
        <f>'01 01 Pol'!AZ137</f>
        <v>0</v>
      </c>
      <c r="G14" s="277">
        <f>'01 01 Pol'!BA137</f>
        <v>0</v>
      </c>
      <c r="H14" s="277">
        <f>'01 01 Pol'!BB137</f>
        <v>0</v>
      </c>
      <c r="I14" s="278">
        <f>'01 01 Pol'!BC137</f>
        <v>0</v>
      </c>
    </row>
    <row r="15" spans="1:9" s="112" customFormat="1" x14ac:dyDescent="0.25">
      <c r="A15" s="275" t="str">
        <f>'01 01 Pol'!B138</f>
        <v>95</v>
      </c>
      <c r="B15" s="60" t="str">
        <f>'01 01 Pol'!C138</f>
        <v>Dokončovací konstrukce na pozemních stavbách</v>
      </c>
      <c r="D15" s="189"/>
      <c r="E15" s="276">
        <f>'01 01 Pol'!AY141</f>
        <v>0</v>
      </c>
      <c r="F15" s="277">
        <f>'01 01 Pol'!AZ141</f>
        <v>0</v>
      </c>
      <c r="G15" s="277">
        <f>'01 01 Pol'!BA141</f>
        <v>0</v>
      </c>
      <c r="H15" s="277">
        <f>'01 01 Pol'!BB141</f>
        <v>0</v>
      </c>
      <c r="I15" s="278">
        <f>'01 01 Pol'!BC141</f>
        <v>0</v>
      </c>
    </row>
    <row r="16" spans="1:9" s="112" customFormat="1" x14ac:dyDescent="0.25">
      <c r="A16" s="275" t="str">
        <f>'01 01 Pol'!B142</f>
        <v>99</v>
      </c>
      <c r="B16" s="60" t="str">
        <f>'01 01 Pol'!C142</f>
        <v>Staveništní přesun hmot</v>
      </c>
      <c r="D16" s="189"/>
      <c r="E16" s="276">
        <f>'01 01 Pol'!AY144</f>
        <v>0</v>
      </c>
      <c r="F16" s="277">
        <f>'01 01 Pol'!AZ144</f>
        <v>0</v>
      </c>
      <c r="G16" s="277">
        <f>'01 01 Pol'!BA144</f>
        <v>0</v>
      </c>
      <c r="H16" s="277">
        <f>'01 01 Pol'!BB144</f>
        <v>0</v>
      </c>
      <c r="I16" s="278">
        <f>'01 01 Pol'!BC144</f>
        <v>0</v>
      </c>
    </row>
    <row r="17" spans="1:57" s="112" customFormat="1" ht="13.8" thickBot="1" x14ac:dyDescent="0.3">
      <c r="A17" s="275" t="str">
        <f>'01 01 Pol'!B145</f>
        <v>M21</v>
      </c>
      <c r="B17" s="60" t="str">
        <f>'01 01 Pol'!C145</f>
        <v>Elektromontáže</v>
      </c>
      <c r="D17" s="189"/>
      <c r="E17" s="276">
        <f>'01 01 Pol'!AY149</f>
        <v>0</v>
      </c>
      <c r="F17" s="277">
        <f>'01 01 Pol'!AZ149</f>
        <v>0</v>
      </c>
      <c r="G17" s="277">
        <f>'01 01 Pol'!BA149</f>
        <v>0</v>
      </c>
      <c r="H17" s="277">
        <f>'01 01 Pol'!BB149</f>
        <v>0</v>
      </c>
      <c r="I17" s="278">
        <f>'01 01 Pol'!BC149</f>
        <v>0</v>
      </c>
    </row>
    <row r="18" spans="1:57" s="14" customFormat="1" ht="13.8" thickBot="1" x14ac:dyDescent="0.3">
      <c r="A18" s="190"/>
      <c r="B18" s="191" t="s">
        <v>77</v>
      </c>
      <c r="C18" s="191"/>
      <c r="D18" s="192"/>
      <c r="E18" s="193">
        <f>SUM(E7:E17)</f>
        <v>0</v>
      </c>
      <c r="F18" s="194">
        <f>SUM(F7:F17)</f>
        <v>0</v>
      </c>
      <c r="G18" s="194">
        <f>SUM(G7:G17)</f>
        <v>0</v>
      </c>
      <c r="H18" s="194">
        <f>SUM(H7:H17)</f>
        <v>0</v>
      </c>
      <c r="I18" s="195">
        <f>SUM(I7:I17)</f>
        <v>0</v>
      </c>
    </row>
    <row r="19" spans="1:57" x14ac:dyDescent="0.25">
      <c r="A19" s="112"/>
      <c r="B19" s="112"/>
      <c r="C19" s="112"/>
      <c r="D19" s="112"/>
      <c r="E19" s="112"/>
      <c r="F19" s="112"/>
      <c r="G19" s="112"/>
      <c r="H19" s="112"/>
      <c r="I19" s="112"/>
    </row>
    <row r="20" spans="1:57" ht="19.5" customHeight="1" x14ac:dyDescent="0.3">
      <c r="A20" s="181" t="s">
        <v>78</v>
      </c>
      <c r="B20" s="181"/>
      <c r="C20" s="181"/>
      <c r="D20" s="181"/>
      <c r="E20" s="181"/>
      <c r="F20" s="181"/>
      <c r="G20" s="196"/>
      <c r="H20" s="181"/>
      <c r="I20" s="181"/>
      <c r="BA20" s="118"/>
      <c r="BB20" s="118"/>
      <c r="BC20" s="118"/>
      <c r="BD20" s="118"/>
      <c r="BE20" s="118"/>
    </row>
    <row r="21" spans="1:57" ht="13.8" thickBot="1" x14ac:dyDescent="0.3"/>
    <row r="22" spans="1:57" x14ac:dyDescent="0.25">
      <c r="A22" s="147" t="s">
        <v>79</v>
      </c>
      <c r="B22" s="148"/>
      <c r="C22" s="148"/>
      <c r="D22" s="197"/>
      <c r="E22" s="198" t="s">
        <v>80</v>
      </c>
      <c r="F22" s="199" t="s">
        <v>13</v>
      </c>
      <c r="G22" s="200" t="s">
        <v>81</v>
      </c>
      <c r="H22" s="201"/>
      <c r="I22" s="202" t="s">
        <v>80</v>
      </c>
    </row>
    <row r="23" spans="1:57" x14ac:dyDescent="0.25">
      <c r="A23" s="141" t="s">
        <v>266</v>
      </c>
      <c r="B23" s="132"/>
      <c r="C23" s="132"/>
      <c r="D23" s="203"/>
      <c r="E23" s="204">
        <v>0</v>
      </c>
      <c r="F23" s="205">
        <v>0</v>
      </c>
      <c r="G23" s="206">
        <f>E18</f>
        <v>0</v>
      </c>
      <c r="H23" s="207"/>
      <c r="I23" s="208">
        <f t="shared" ref="I23:I30" si="0">E23+F23*G23/100</f>
        <v>0</v>
      </c>
      <c r="BA23" s="1">
        <v>0</v>
      </c>
    </row>
    <row r="24" spans="1:57" x14ac:dyDescent="0.25">
      <c r="A24" s="141" t="s">
        <v>267</v>
      </c>
      <c r="B24" s="132"/>
      <c r="C24" s="132"/>
      <c r="D24" s="203"/>
      <c r="E24" s="204">
        <v>0</v>
      </c>
      <c r="F24" s="205">
        <v>0</v>
      </c>
      <c r="G24" s="206">
        <f>G23</f>
        <v>0</v>
      </c>
      <c r="H24" s="207"/>
      <c r="I24" s="208">
        <f t="shared" si="0"/>
        <v>0</v>
      </c>
      <c r="BA24" s="1">
        <v>0</v>
      </c>
    </row>
    <row r="25" spans="1:57" x14ac:dyDescent="0.25">
      <c r="A25" s="141" t="s">
        <v>268</v>
      </c>
      <c r="B25" s="132"/>
      <c r="C25" s="132"/>
      <c r="D25" s="203"/>
      <c r="E25" s="204">
        <v>0</v>
      </c>
      <c r="F25" s="205">
        <v>0</v>
      </c>
      <c r="G25" s="206">
        <f>G24</f>
        <v>0</v>
      </c>
      <c r="H25" s="207"/>
      <c r="I25" s="208">
        <f t="shared" si="0"/>
        <v>0</v>
      </c>
      <c r="BA25" s="1">
        <v>0</v>
      </c>
    </row>
    <row r="26" spans="1:57" x14ac:dyDescent="0.25">
      <c r="A26" s="141" t="s">
        <v>269</v>
      </c>
      <c r="B26" s="132"/>
      <c r="C26" s="132"/>
      <c r="D26" s="203"/>
      <c r="E26" s="204">
        <v>0</v>
      </c>
      <c r="F26" s="205">
        <v>0</v>
      </c>
      <c r="G26" s="206">
        <f>G25</f>
        <v>0</v>
      </c>
      <c r="H26" s="207"/>
      <c r="I26" s="208">
        <f t="shared" si="0"/>
        <v>0</v>
      </c>
      <c r="BA26" s="1">
        <v>0</v>
      </c>
    </row>
    <row r="27" spans="1:57" x14ac:dyDescent="0.25">
      <c r="A27" s="141" t="s">
        <v>270</v>
      </c>
      <c r="B27" s="132"/>
      <c r="C27" s="132"/>
      <c r="D27" s="203"/>
      <c r="E27" s="204">
        <v>0</v>
      </c>
      <c r="F27" s="205">
        <v>0</v>
      </c>
      <c r="G27" s="206">
        <f>E18+H18</f>
        <v>0</v>
      </c>
      <c r="H27" s="207"/>
      <c r="I27" s="208">
        <f t="shared" si="0"/>
        <v>0</v>
      </c>
      <c r="BA27" s="1">
        <v>1</v>
      </c>
    </row>
    <row r="28" spans="1:57" x14ac:dyDescent="0.25">
      <c r="A28" s="141" t="s">
        <v>271</v>
      </c>
      <c r="B28" s="132"/>
      <c r="C28" s="132"/>
      <c r="D28" s="203"/>
      <c r="E28" s="204">
        <v>0</v>
      </c>
      <c r="F28" s="205">
        <v>0</v>
      </c>
      <c r="G28" s="206">
        <f>G27</f>
        <v>0</v>
      </c>
      <c r="H28" s="207"/>
      <c r="I28" s="208">
        <f t="shared" si="0"/>
        <v>0</v>
      </c>
      <c r="BA28" s="1">
        <v>1</v>
      </c>
    </row>
    <row r="29" spans="1:57" x14ac:dyDescent="0.25">
      <c r="A29" s="141" t="s">
        <v>272</v>
      </c>
      <c r="B29" s="132"/>
      <c r="C29" s="132"/>
      <c r="D29" s="203"/>
      <c r="E29" s="204">
        <v>0</v>
      </c>
      <c r="F29" s="205">
        <v>0</v>
      </c>
      <c r="G29" s="206">
        <f>G28</f>
        <v>0</v>
      </c>
      <c r="H29" s="207"/>
      <c r="I29" s="208">
        <f t="shared" si="0"/>
        <v>0</v>
      </c>
      <c r="BA29" s="1">
        <v>2</v>
      </c>
    </row>
    <row r="30" spans="1:57" x14ac:dyDescent="0.25">
      <c r="A30" s="141" t="s">
        <v>273</v>
      </c>
      <c r="B30" s="132"/>
      <c r="C30" s="132"/>
      <c r="D30" s="203"/>
      <c r="E30" s="204">
        <v>0</v>
      </c>
      <c r="F30" s="205">
        <v>0</v>
      </c>
      <c r="G30" s="206">
        <f>G29</f>
        <v>0</v>
      </c>
      <c r="H30" s="207"/>
      <c r="I30" s="208">
        <f t="shared" si="0"/>
        <v>0</v>
      </c>
      <c r="BA30" s="1">
        <v>2</v>
      </c>
    </row>
    <row r="31" spans="1:57" ht="13.8" thickBot="1" x14ac:dyDescent="0.3">
      <c r="A31" s="209"/>
      <c r="B31" s="210" t="s">
        <v>82</v>
      </c>
      <c r="C31" s="211"/>
      <c r="D31" s="212"/>
      <c r="E31" s="213"/>
      <c r="F31" s="214"/>
      <c r="G31" s="214"/>
      <c r="H31" s="307">
        <f>SUM(I23:I30)</f>
        <v>0</v>
      </c>
      <c r="I31" s="308"/>
    </row>
    <row r="33" spans="2:9" x14ac:dyDescent="0.25">
      <c r="B33" s="14"/>
      <c r="F33" s="215"/>
      <c r="G33" s="216"/>
      <c r="H33" s="216"/>
      <c r="I33" s="46"/>
    </row>
    <row r="34" spans="2:9" x14ac:dyDescent="0.25">
      <c r="F34" s="215"/>
      <c r="G34" s="216"/>
      <c r="H34" s="216"/>
      <c r="I34" s="46"/>
    </row>
    <row r="35" spans="2:9" x14ac:dyDescent="0.25">
      <c r="F35" s="215"/>
      <c r="G35" s="216"/>
      <c r="H35" s="216"/>
      <c r="I35" s="46"/>
    </row>
    <row r="36" spans="2:9" x14ac:dyDescent="0.25">
      <c r="F36" s="215"/>
      <c r="G36" s="216"/>
      <c r="H36" s="216"/>
      <c r="I36" s="46"/>
    </row>
    <row r="37" spans="2:9" x14ac:dyDescent="0.25">
      <c r="F37" s="215"/>
      <c r="G37" s="216"/>
      <c r="H37" s="216"/>
      <c r="I37" s="46"/>
    </row>
    <row r="38" spans="2:9" x14ac:dyDescent="0.25">
      <c r="F38" s="215"/>
      <c r="G38" s="216"/>
      <c r="H38" s="216"/>
      <c r="I38" s="46"/>
    </row>
    <row r="39" spans="2:9" x14ac:dyDescent="0.25">
      <c r="F39" s="215"/>
      <c r="G39" s="216"/>
      <c r="H39" s="216"/>
      <c r="I39" s="46"/>
    </row>
    <row r="40" spans="2:9" x14ac:dyDescent="0.25">
      <c r="F40" s="215"/>
      <c r="G40" s="216"/>
      <c r="H40" s="216"/>
      <c r="I40" s="46"/>
    </row>
    <row r="41" spans="2:9" x14ac:dyDescent="0.25">
      <c r="F41" s="215"/>
      <c r="G41" s="216"/>
      <c r="H41" s="216"/>
      <c r="I41" s="46"/>
    </row>
    <row r="42" spans="2:9" x14ac:dyDescent="0.25">
      <c r="F42" s="215"/>
      <c r="G42" s="216"/>
      <c r="H42" s="216"/>
      <c r="I42" s="46"/>
    </row>
    <row r="43" spans="2:9" x14ac:dyDescent="0.25">
      <c r="F43" s="215"/>
      <c r="G43" s="216"/>
      <c r="H43" s="216"/>
      <c r="I43" s="46"/>
    </row>
    <row r="44" spans="2:9" x14ac:dyDescent="0.25">
      <c r="F44" s="215"/>
      <c r="G44" s="216"/>
      <c r="H44" s="216"/>
      <c r="I44" s="46"/>
    </row>
    <row r="45" spans="2:9" x14ac:dyDescent="0.25">
      <c r="F45" s="215"/>
      <c r="G45" s="216"/>
      <c r="H45" s="216"/>
      <c r="I45" s="46"/>
    </row>
    <row r="46" spans="2:9" x14ac:dyDescent="0.25">
      <c r="F46" s="215"/>
      <c r="G46" s="216"/>
      <c r="H46" s="216"/>
      <c r="I46" s="46"/>
    </row>
    <row r="47" spans="2:9" x14ac:dyDescent="0.25">
      <c r="F47" s="215"/>
      <c r="G47" s="216"/>
      <c r="H47" s="216"/>
      <c r="I47" s="46"/>
    </row>
    <row r="48" spans="2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  <row r="77" spans="6:9" x14ac:dyDescent="0.25">
      <c r="F77" s="215"/>
      <c r="G77" s="216"/>
      <c r="H77" s="216"/>
      <c r="I77" s="46"/>
    </row>
    <row r="78" spans="6:9" x14ac:dyDescent="0.25">
      <c r="F78" s="215"/>
      <c r="G78" s="216"/>
      <c r="H78" s="216"/>
      <c r="I78" s="46"/>
    </row>
    <row r="79" spans="6:9" x14ac:dyDescent="0.25">
      <c r="F79" s="215"/>
      <c r="G79" s="216"/>
      <c r="H79" s="216"/>
      <c r="I79" s="46"/>
    </row>
    <row r="80" spans="6:9" x14ac:dyDescent="0.25">
      <c r="F80" s="215"/>
      <c r="G80" s="216"/>
      <c r="H80" s="216"/>
      <c r="I80" s="46"/>
    </row>
    <row r="81" spans="6:9" x14ac:dyDescent="0.25">
      <c r="F81" s="215"/>
      <c r="G81" s="216"/>
      <c r="H81" s="216"/>
      <c r="I81" s="46"/>
    </row>
    <row r="82" spans="6:9" x14ac:dyDescent="0.25">
      <c r="F82" s="215"/>
      <c r="G82" s="216"/>
      <c r="H82" s="216"/>
      <c r="I82" s="46"/>
    </row>
  </sheetData>
  <mergeCells count="4">
    <mergeCell ref="A1:B1"/>
    <mergeCell ref="A2:B2"/>
    <mergeCell ref="G2:I2"/>
    <mergeCell ref="H31:I31"/>
  </mergeCells>
  <printOptions horizontalCentered="1"/>
  <pageMargins left="0.59055118110236227" right="0.39370078740157483" top="0.59055118110236227" bottom="0.98425196850393704" header="0.19685039370078741" footer="0.51181102362204722"/>
  <pageSetup paperSize="9" scale="99" fitToHeight="0" orientation="portrait" horizontalDpi="300" verticalDpi="300" r:id="rId1"/>
  <headerFooter alignWithMargins="0">
    <oddFooter>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fitToPage="1"/>
  </sheetPr>
  <dimension ref="A1:BZ222"/>
  <sheetViews>
    <sheetView showGridLines="0" showZeros="0" topLeftCell="A94" zoomScaleNormal="100" zoomScaleSheetLayoutView="100" workbookViewId="0">
      <selection activeCell="P14" sqref="P14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8.33203125" style="217" bestFit="1" customWidth="1"/>
    <col min="7" max="7" width="10.33203125" style="217" bestFit="1" customWidth="1"/>
    <col min="8" max="8" width="9.88671875" style="217" bestFit="1" customWidth="1"/>
    <col min="9" max="9" width="8.44140625" style="217" bestFit="1" customWidth="1"/>
    <col min="10" max="10" width="11" style="217" hidden="1" customWidth="1"/>
    <col min="11" max="11" width="10.44140625" style="217" hidden="1" customWidth="1"/>
    <col min="12" max="12" width="6.664062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01 Rek'!H1</f>
        <v>1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01 Rek'!G2</f>
        <v>Příjmový koš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ht="13.8" x14ac:dyDescent="0.3">
      <c r="A8" s="243">
        <v>1</v>
      </c>
      <c r="B8" s="244" t="s">
        <v>108</v>
      </c>
      <c r="C8" s="245" t="s">
        <v>109</v>
      </c>
      <c r="D8" s="246" t="s">
        <v>110</v>
      </c>
      <c r="E8" s="247">
        <v>274.45</v>
      </c>
      <c r="F8" s="247"/>
      <c r="G8" s="248">
        <f>E8*F8</f>
        <v>0</v>
      </c>
      <c r="H8" s="249">
        <v>0</v>
      </c>
      <c r="I8" s="250">
        <f>E8*H8</f>
        <v>0</v>
      </c>
      <c r="J8" s="249">
        <v>0</v>
      </c>
      <c r="K8" s="250">
        <f>E8*J8</f>
        <v>0</v>
      </c>
      <c r="M8" s="280" t="s">
        <v>618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51"/>
      <c r="B9" s="253"/>
      <c r="C9" s="316" t="s">
        <v>111</v>
      </c>
      <c r="D9" s="310"/>
      <c r="E9" s="254">
        <v>0</v>
      </c>
      <c r="F9" s="255"/>
      <c r="G9" s="256"/>
      <c r="H9" s="257"/>
      <c r="I9" s="252"/>
      <c r="J9" s="258"/>
      <c r="K9" s="252"/>
      <c r="M9" s="242"/>
    </row>
    <row r="10" spans="1:78" x14ac:dyDescent="0.25">
      <c r="A10" s="251"/>
      <c r="B10" s="253"/>
      <c r="C10" s="309" t="s">
        <v>112</v>
      </c>
      <c r="D10" s="310"/>
      <c r="E10" s="279">
        <v>0</v>
      </c>
      <c r="F10" s="255"/>
      <c r="G10" s="256"/>
      <c r="H10" s="257"/>
      <c r="I10" s="252"/>
      <c r="J10" s="258"/>
      <c r="K10" s="252"/>
      <c r="M10" s="242"/>
    </row>
    <row r="11" spans="1:78" x14ac:dyDescent="0.25">
      <c r="A11" s="251"/>
      <c r="B11" s="253"/>
      <c r="C11" s="309" t="s">
        <v>113</v>
      </c>
      <c r="D11" s="310"/>
      <c r="E11" s="279">
        <v>212.256</v>
      </c>
      <c r="F11" s="255"/>
      <c r="G11" s="256"/>
      <c r="H11" s="257"/>
      <c r="I11" s="252"/>
      <c r="J11" s="258"/>
      <c r="K11" s="252"/>
      <c r="M11" s="242"/>
    </row>
    <row r="12" spans="1:78" x14ac:dyDescent="0.25">
      <c r="A12" s="251"/>
      <c r="B12" s="253"/>
      <c r="C12" s="309" t="s">
        <v>114</v>
      </c>
      <c r="D12" s="310"/>
      <c r="E12" s="279">
        <v>336.64400000000001</v>
      </c>
      <c r="F12" s="255"/>
      <c r="G12" s="256"/>
      <c r="H12" s="257"/>
      <c r="I12" s="252"/>
      <c r="J12" s="258"/>
      <c r="K12" s="252"/>
      <c r="M12" s="242"/>
    </row>
    <row r="13" spans="1:78" x14ac:dyDescent="0.25">
      <c r="A13" s="251"/>
      <c r="B13" s="253"/>
      <c r="C13" s="309" t="s">
        <v>115</v>
      </c>
      <c r="D13" s="310"/>
      <c r="E13" s="279">
        <v>548.9</v>
      </c>
      <c r="F13" s="255"/>
      <c r="G13" s="256"/>
      <c r="H13" s="257"/>
      <c r="I13" s="252"/>
      <c r="J13" s="258"/>
      <c r="K13" s="252"/>
      <c r="M13" s="242"/>
    </row>
    <row r="14" spans="1:78" x14ac:dyDescent="0.25">
      <c r="A14" s="251"/>
      <c r="B14" s="253"/>
      <c r="C14" s="316" t="s">
        <v>116</v>
      </c>
      <c r="D14" s="310"/>
      <c r="E14" s="254">
        <v>274.45</v>
      </c>
      <c r="F14" s="255"/>
      <c r="G14" s="256"/>
      <c r="H14" s="257"/>
      <c r="I14" s="252"/>
      <c r="J14" s="258"/>
      <c r="K14" s="252"/>
      <c r="M14" s="242"/>
    </row>
    <row r="15" spans="1:78" x14ac:dyDescent="0.25">
      <c r="A15" s="243">
        <v>2</v>
      </c>
      <c r="B15" s="244" t="s">
        <v>117</v>
      </c>
      <c r="C15" s="245" t="s">
        <v>118</v>
      </c>
      <c r="D15" s="246" t="s">
        <v>110</v>
      </c>
      <c r="E15" s="247">
        <v>274.45</v>
      </c>
      <c r="F15" s="247"/>
      <c r="G15" s="248">
        <f>E15*F15</f>
        <v>0</v>
      </c>
      <c r="H15" s="249">
        <v>0</v>
      </c>
      <c r="I15" s="250">
        <f>E15*H15</f>
        <v>0</v>
      </c>
      <c r="J15" s="249">
        <v>0</v>
      </c>
      <c r="K15" s="250">
        <f>E15*J15</f>
        <v>0</v>
      </c>
      <c r="M15" s="242">
        <v>2</v>
      </c>
      <c r="Y15" s="217">
        <v>1</v>
      </c>
      <c r="Z15" s="217">
        <v>1</v>
      </c>
      <c r="AA15" s="217">
        <v>1</v>
      </c>
      <c r="AX15" s="217">
        <v>1</v>
      </c>
      <c r="AY15" s="217">
        <f>IF(AX15=1,G15,0)</f>
        <v>0</v>
      </c>
      <c r="AZ15" s="217">
        <f>IF(AX15=2,G15,0)</f>
        <v>0</v>
      </c>
      <c r="BA15" s="217">
        <f>IF(AX15=3,G15,0)</f>
        <v>0</v>
      </c>
      <c r="BB15" s="217">
        <f>IF(AX15=4,G15,0)</f>
        <v>0</v>
      </c>
      <c r="BC15" s="217">
        <f>IF(AX15=5,G15,0)</f>
        <v>0</v>
      </c>
      <c r="BY15" s="242">
        <v>1</v>
      </c>
      <c r="BZ15" s="242">
        <v>1</v>
      </c>
    </row>
    <row r="16" spans="1:78" x14ac:dyDescent="0.25">
      <c r="A16" s="243">
        <v>3</v>
      </c>
      <c r="B16" s="244" t="s">
        <v>119</v>
      </c>
      <c r="C16" s="245" t="s">
        <v>120</v>
      </c>
      <c r="D16" s="246" t="s">
        <v>110</v>
      </c>
      <c r="E16" s="247">
        <v>274.45</v>
      </c>
      <c r="F16" s="247"/>
      <c r="G16" s="248">
        <f>E16*F16</f>
        <v>0</v>
      </c>
      <c r="H16" s="249">
        <v>0</v>
      </c>
      <c r="I16" s="250">
        <f>E16*H16</f>
        <v>0</v>
      </c>
      <c r="J16" s="249">
        <v>0</v>
      </c>
      <c r="K16" s="250">
        <f>E16*J16</f>
        <v>0</v>
      </c>
      <c r="M16" s="242">
        <v>2</v>
      </c>
      <c r="Y16" s="217">
        <v>1</v>
      </c>
      <c r="Z16" s="217">
        <v>1</v>
      </c>
      <c r="AA16" s="217">
        <v>1</v>
      </c>
      <c r="AX16" s="217">
        <v>1</v>
      </c>
      <c r="AY16" s="217">
        <f>IF(AX16=1,G16,0)</f>
        <v>0</v>
      </c>
      <c r="AZ16" s="217">
        <f>IF(AX16=2,G16,0)</f>
        <v>0</v>
      </c>
      <c r="BA16" s="217">
        <f>IF(AX16=3,G16,0)</f>
        <v>0</v>
      </c>
      <c r="BB16" s="217">
        <f>IF(AX16=4,G16,0)</f>
        <v>0</v>
      </c>
      <c r="BC16" s="217">
        <f>IF(AX16=5,G16,0)</f>
        <v>0</v>
      </c>
      <c r="BY16" s="242">
        <v>1</v>
      </c>
      <c r="BZ16" s="242">
        <v>1</v>
      </c>
    </row>
    <row r="17" spans="1:78" x14ac:dyDescent="0.25">
      <c r="A17" s="251"/>
      <c r="B17" s="253"/>
      <c r="C17" s="316" t="s">
        <v>111</v>
      </c>
      <c r="D17" s="310"/>
      <c r="E17" s="254">
        <v>0</v>
      </c>
      <c r="F17" s="255"/>
      <c r="G17" s="256"/>
      <c r="H17" s="257"/>
      <c r="I17" s="252"/>
      <c r="J17" s="258"/>
      <c r="K17" s="252"/>
      <c r="M17" s="242"/>
    </row>
    <row r="18" spans="1:78" x14ac:dyDescent="0.25">
      <c r="A18" s="251"/>
      <c r="B18" s="253"/>
      <c r="C18" s="309" t="s">
        <v>112</v>
      </c>
      <c r="D18" s="310"/>
      <c r="E18" s="279">
        <v>0</v>
      </c>
      <c r="F18" s="255"/>
      <c r="G18" s="256"/>
      <c r="H18" s="257"/>
      <c r="I18" s="252"/>
      <c r="J18" s="258"/>
      <c r="K18" s="252"/>
      <c r="M18" s="242"/>
    </row>
    <row r="19" spans="1:78" x14ac:dyDescent="0.25">
      <c r="A19" s="251"/>
      <c r="B19" s="253"/>
      <c r="C19" s="309" t="s">
        <v>113</v>
      </c>
      <c r="D19" s="310"/>
      <c r="E19" s="279">
        <v>212.256</v>
      </c>
      <c r="F19" s="255"/>
      <c r="G19" s="256"/>
      <c r="H19" s="257"/>
      <c r="I19" s="252"/>
      <c r="J19" s="258"/>
      <c r="K19" s="252"/>
      <c r="M19" s="242"/>
    </row>
    <row r="20" spans="1:78" x14ac:dyDescent="0.25">
      <c r="A20" s="251"/>
      <c r="B20" s="253"/>
      <c r="C20" s="309" t="s">
        <v>114</v>
      </c>
      <c r="D20" s="310"/>
      <c r="E20" s="279">
        <v>336.64400000000001</v>
      </c>
      <c r="F20" s="255"/>
      <c r="G20" s="256"/>
      <c r="H20" s="257"/>
      <c r="I20" s="252"/>
      <c r="J20" s="258"/>
      <c r="K20" s="252"/>
      <c r="M20" s="242"/>
    </row>
    <row r="21" spans="1:78" x14ac:dyDescent="0.25">
      <c r="A21" s="251"/>
      <c r="B21" s="253"/>
      <c r="C21" s="309" t="s">
        <v>115</v>
      </c>
      <c r="D21" s="310"/>
      <c r="E21" s="279">
        <v>548.9</v>
      </c>
      <c r="F21" s="255"/>
      <c r="G21" s="256"/>
      <c r="H21" s="257"/>
      <c r="I21" s="252"/>
      <c r="J21" s="258"/>
      <c r="K21" s="252"/>
      <c r="M21" s="242"/>
    </row>
    <row r="22" spans="1:78" x14ac:dyDescent="0.25">
      <c r="A22" s="251"/>
      <c r="B22" s="253"/>
      <c r="C22" s="316" t="s">
        <v>121</v>
      </c>
      <c r="D22" s="310"/>
      <c r="E22" s="254">
        <v>274.45</v>
      </c>
      <c r="F22" s="255"/>
      <c r="G22" s="256"/>
      <c r="H22" s="257"/>
      <c r="I22" s="252"/>
      <c r="J22" s="258"/>
      <c r="K22" s="252"/>
      <c r="M22" s="242"/>
    </row>
    <row r="23" spans="1:78" x14ac:dyDescent="0.25">
      <c r="A23" s="243">
        <v>4</v>
      </c>
      <c r="B23" s="244" t="s">
        <v>122</v>
      </c>
      <c r="C23" s="245" t="s">
        <v>123</v>
      </c>
      <c r="D23" s="246" t="s">
        <v>110</v>
      </c>
      <c r="E23" s="247">
        <v>274.45</v>
      </c>
      <c r="F23" s="247"/>
      <c r="G23" s="248">
        <f>E23*F23</f>
        <v>0</v>
      </c>
      <c r="H23" s="249">
        <v>0</v>
      </c>
      <c r="I23" s="250">
        <f>E23*H23</f>
        <v>0</v>
      </c>
      <c r="J23" s="249">
        <v>0</v>
      </c>
      <c r="K23" s="250">
        <f>E23*J23</f>
        <v>0</v>
      </c>
      <c r="M23" s="242">
        <v>2</v>
      </c>
      <c r="Y23" s="217">
        <v>1</v>
      </c>
      <c r="Z23" s="217">
        <v>1</v>
      </c>
      <c r="AA23" s="217">
        <v>1</v>
      </c>
      <c r="AX23" s="217">
        <v>1</v>
      </c>
      <c r="AY23" s="217">
        <f>IF(AX23=1,G23,0)</f>
        <v>0</v>
      </c>
      <c r="AZ23" s="217">
        <f>IF(AX23=2,G23,0)</f>
        <v>0</v>
      </c>
      <c r="BA23" s="217">
        <f>IF(AX23=3,G23,0)</f>
        <v>0</v>
      </c>
      <c r="BB23" s="217">
        <f>IF(AX23=4,G23,0)</f>
        <v>0</v>
      </c>
      <c r="BC23" s="217">
        <f>IF(AX23=5,G23,0)</f>
        <v>0</v>
      </c>
      <c r="BY23" s="242">
        <v>1</v>
      </c>
      <c r="BZ23" s="242">
        <v>1</v>
      </c>
    </row>
    <row r="24" spans="1:78" x14ac:dyDescent="0.25">
      <c r="A24" s="243">
        <v>5</v>
      </c>
      <c r="B24" s="244" t="s">
        <v>124</v>
      </c>
      <c r="C24" s="245" t="s">
        <v>125</v>
      </c>
      <c r="D24" s="246" t="s">
        <v>110</v>
      </c>
      <c r="E24" s="247">
        <v>87.823999999999998</v>
      </c>
      <c r="F24" s="247"/>
      <c r="G24" s="248">
        <f>E24*F24</f>
        <v>0</v>
      </c>
      <c r="H24" s="249">
        <v>0</v>
      </c>
      <c r="I24" s="250">
        <f>E24*H24</f>
        <v>0</v>
      </c>
      <c r="J24" s="249">
        <v>0</v>
      </c>
      <c r="K24" s="250">
        <f>E24*J24</f>
        <v>0</v>
      </c>
      <c r="M24" s="242">
        <v>2</v>
      </c>
      <c r="Y24" s="217">
        <v>1</v>
      </c>
      <c r="Z24" s="217">
        <v>1</v>
      </c>
      <c r="AA24" s="217">
        <v>1</v>
      </c>
      <c r="AX24" s="217">
        <v>1</v>
      </c>
      <c r="AY24" s="217">
        <f>IF(AX24=1,G24,0)</f>
        <v>0</v>
      </c>
      <c r="AZ24" s="217">
        <f>IF(AX24=2,G24,0)</f>
        <v>0</v>
      </c>
      <c r="BA24" s="217">
        <f>IF(AX24=3,G24,0)</f>
        <v>0</v>
      </c>
      <c r="BB24" s="217">
        <f>IF(AX24=4,G24,0)</f>
        <v>0</v>
      </c>
      <c r="BC24" s="217">
        <f>IF(AX24=5,G24,0)</f>
        <v>0</v>
      </c>
      <c r="BY24" s="242">
        <v>1</v>
      </c>
      <c r="BZ24" s="242">
        <v>1</v>
      </c>
    </row>
    <row r="25" spans="1:78" x14ac:dyDescent="0.25">
      <c r="A25" s="251"/>
      <c r="B25" s="253"/>
      <c r="C25" s="316" t="s">
        <v>111</v>
      </c>
      <c r="D25" s="310"/>
      <c r="E25" s="254">
        <v>0</v>
      </c>
      <c r="F25" s="255"/>
      <c r="G25" s="256"/>
      <c r="H25" s="257"/>
      <c r="I25" s="252"/>
      <c r="J25" s="258"/>
      <c r="K25" s="252"/>
      <c r="M25" s="242"/>
    </row>
    <row r="26" spans="1:78" x14ac:dyDescent="0.25">
      <c r="A26" s="251"/>
      <c r="B26" s="253"/>
      <c r="C26" s="309" t="s">
        <v>112</v>
      </c>
      <c r="D26" s="310"/>
      <c r="E26" s="279">
        <v>0</v>
      </c>
      <c r="F26" s="255"/>
      <c r="G26" s="256"/>
      <c r="H26" s="257"/>
      <c r="I26" s="252"/>
      <c r="J26" s="258"/>
      <c r="K26" s="252"/>
      <c r="M26" s="242"/>
    </row>
    <row r="27" spans="1:78" x14ac:dyDescent="0.25">
      <c r="A27" s="251"/>
      <c r="B27" s="253"/>
      <c r="C27" s="309" t="s">
        <v>113</v>
      </c>
      <c r="D27" s="310"/>
      <c r="E27" s="279">
        <v>212.256</v>
      </c>
      <c r="F27" s="255"/>
      <c r="G27" s="256"/>
      <c r="H27" s="257"/>
      <c r="I27" s="252"/>
      <c r="J27" s="258"/>
      <c r="K27" s="252"/>
      <c r="M27" s="242"/>
    </row>
    <row r="28" spans="1:78" x14ac:dyDescent="0.25">
      <c r="A28" s="251"/>
      <c r="B28" s="253"/>
      <c r="C28" s="309" t="s">
        <v>114</v>
      </c>
      <c r="D28" s="310"/>
      <c r="E28" s="279">
        <v>336.64400000000001</v>
      </c>
      <c r="F28" s="255"/>
      <c r="G28" s="256"/>
      <c r="H28" s="257"/>
      <c r="I28" s="252"/>
      <c r="J28" s="258"/>
      <c r="K28" s="252"/>
      <c r="M28" s="242"/>
    </row>
    <row r="29" spans="1:78" x14ac:dyDescent="0.25">
      <c r="A29" s="251"/>
      <c r="B29" s="253"/>
      <c r="C29" s="309" t="s">
        <v>115</v>
      </c>
      <c r="D29" s="310"/>
      <c r="E29" s="279">
        <v>548.9</v>
      </c>
      <c r="F29" s="255"/>
      <c r="G29" s="256"/>
      <c r="H29" s="257"/>
      <c r="I29" s="252"/>
      <c r="J29" s="258"/>
      <c r="K29" s="252"/>
      <c r="M29" s="242"/>
    </row>
    <row r="30" spans="1:78" x14ac:dyDescent="0.25">
      <c r="A30" s="251"/>
      <c r="B30" s="253"/>
      <c r="C30" s="316" t="s">
        <v>126</v>
      </c>
      <c r="D30" s="310"/>
      <c r="E30" s="254">
        <v>87.823999999999998</v>
      </c>
      <c r="F30" s="255"/>
      <c r="G30" s="256"/>
      <c r="H30" s="257"/>
      <c r="I30" s="252"/>
      <c r="J30" s="258"/>
      <c r="K30" s="252"/>
      <c r="M30" s="242"/>
    </row>
    <row r="31" spans="1:78" x14ac:dyDescent="0.25">
      <c r="A31" s="243">
        <v>6</v>
      </c>
      <c r="B31" s="244" t="s">
        <v>127</v>
      </c>
      <c r="C31" s="245" t="s">
        <v>128</v>
      </c>
      <c r="D31" s="246" t="s">
        <v>110</v>
      </c>
      <c r="E31" s="247">
        <v>729.53700000000003</v>
      </c>
      <c r="F31" s="247"/>
      <c r="G31" s="248">
        <f>E31*F31</f>
        <v>0</v>
      </c>
      <c r="H31" s="249">
        <v>0</v>
      </c>
      <c r="I31" s="250">
        <f>E31*H31</f>
        <v>0</v>
      </c>
      <c r="J31" s="249">
        <v>0</v>
      </c>
      <c r="K31" s="250">
        <f>E31*J31</f>
        <v>0</v>
      </c>
      <c r="M31" s="242">
        <v>2</v>
      </c>
      <c r="Y31" s="217">
        <v>1</v>
      </c>
      <c r="Z31" s="217">
        <v>1</v>
      </c>
      <c r="AA31" s="217">
        <v>1</v>
      </c>
      <c r="AX31" s="217">
        <v>1</v>
      </c>
      <c r="AY31" s="217">
        <f>IF(AX31=1,G31,0)</f>
        <v>0</v>
      </c>
      <c r="AZ31" s="217">
        <f>IF(AX31=2,G31,0)</f>
        <v>0</v>
      </c>
      <c r="BA31" s="217">
        <f>IF(AX31=3,G31,0)</f>
        <v>0</v>
      </c>
      <c r="BB31" s="217">
        <f>IF(AX31=4,G31,0)</f>
        <v>0</v>
      </c>
      <c r="BC31" s="217">
        <f>IF(AX31=5,G31,0)</f>
        <v>0</v>
      </c>
      <c r="BY31" s="242">
        <v>1</v>
      </c>
      <c r="BZ31" s="242">
        <v>1</v>
      </c>
    </row>
    <row r="32" spans="1:78" x14ac:dyDescent="0.25">
      <c r="A32" s="251"/>
      <c r="B32" s="253"/>
      <c r="C32" s="316" t="s">
        <v>129</v>
      </c>
      <c r="D32" s="310"/>
      <c r="E32" s="254">
        <v>548.9</v>
      </c>
      <c r="F32" s="255"/>
      <c r="G32" s="256"/>
      <c r="H32" s="257"/>
      <c r="I32" s="252"/>
      <c r="J32" s="258"/>
      <c r="K32" s="252"/>
      <c r="M32" s="242"/>
    </row>
    <row r="33" spans="1:78" x14ac:dyDescent="0.25">
      <c r="A33" s="251"/>
      <c r="B33" s="253"/>
      <c r="C33" s="316" t="s">
        <v>130</v>
      </c>
      <c r="D33" s="310"/>
      <c r="E33" s="254">
        <v>180.637</v>
      </c>
      <c r="F33" s="255"/>
      <c r="G33" s="256"/>
      <c r="H33" s="257"/>
      <c r="I33" s="252"/>
      <c r="J33" s="258"/>
      <c r="K33" s="252"/>
      <c r="M33" s="242"/>
    </row>
    <row r="34" spans="1:78" x14ac:dyDescent="0.25">
      <c r="A34" s="243">
        <v>7</v>
      </c>
      <c r="B34" s="244" t="s">
        <v>131</v>
      </c>
      <c r="C34" s="245" t="s">
        <v>132</v>
      </c>
      <c r="D34" s="246" t="s">
        <v>110</v>
      </c>
      <c r="E34" s="247">
        <v>180.637</v>
      </c>
      <c r="F34" s="247"/>
      <c r="G34" s="248">
        <f>E34*F34</f>
        <v>0</v>
      </c>
      <c r="H34" s="249">
        <v>0</v>
      </c>
      <c r="I34" s="250">
        <f>E34*H34</f>
        <v>0</v>
      </c>
      <c r="J34" s="249">
        <v>0</v>
      </c>
      <c r="K34" s="250">
        <f>E34*J34</f>
        <v>0</v>
      </c>
      <c r="M34" s="242">
        <v>2</v>
      </c>
      <c r="Y34" s="217">
        <v>1</v>
      </c>
      <c r="Z34" s="217">
        <v>1</v>
      </c>
      <c r="AA34" s="217">
        <v>1</v>
      </c>
      <c r="AX34" s="217">
        <v>1</v>
      </c>
      <c r="AY34" s="217">
        <f>IF(AX34=1,G34,0)</f>
        <v>0</v>
      </c>
      <c r="AZ34" s="217">
        <f>IF(AX34=2,G34,0)</f>
        <v>0</v>
      </c>
      <c r="BA34" s="217">
        <f>IF(AX34=3,G34,0)</f>
        <v>0</v>
      </c>
      <c r="BB34" s="217">
        <f>IF(AX34=4,G34,0)</f>
        <v>0</v>
      </c>
      <c r="BC34" s="217">
        <f>IF(AX34=5,G34,0)</f>
        <v>0</v>
      </c>
      <c r="BY34" s="242">
        <v>1</v>
      </c>
      <c r="BZ34" s="242">
        <v>1</v>
      </c>
    </row>
    <row r="35" spans="1:78" x14ac:dyDescent="0.25">
      <c r="A35" s="251"/>
      <c r="B35" s="253"/>
      <c r="C35" s="316" t="s">
        <v>130</v>
      </c>
      <c r="D35" s="310"/>
      <c r="E35" s="254">
        <v>180.637</v>
      </c>
      <c r="F35" s="255"/>
      <c r="G35" s="256"/>
      <c r="H35" s="257"/>
      <c r="I35" s="252"/>
      <c r="J35" s="258"/>
      <c r="K35" s="252"/>
      <c r="M35" s="242"/>
    </row>
    <row r="36" spans="1:78" x14ac:dyDescent="0.25">
      <c r="A36" s="243">
        <v>8</v>
      </c>
      <c r="B36" s="244" t="s">
        <v>133</v>
      </c>
      <c r="C36" s="245" t="s">
        <v>134</v>
      </c>
      <c r="D36" s="246" t="s">
        <v>110</v>
      </c>
      <c r="E36" s="247">
        <v>548.9</v>
      </c>
      <c r="F36" s="247"/>
      <c r="G36" s="248">
        <f>E36*F36</f>
        <v>0</v>
      </c>
      <c r="H36" s="249">
        <v>0</v>
      </c>
      <c r="I36" s="250">
        <f>E36*H36</f>
        <v>0</v>
      </c>
      <c r="J36" s="249">
        <v>0</v>
      </c>
      <c r="K36" s="250">
        <f>E36*J36</f>
        <v>0</v>
      </c>
      <c r="M36" s="242">
        <v>2</v>
      </c>
      <c r="Y36" s="217">
        <v>1</v>
      </c>
      <c r="Z36" s="217">
        <v>1</v>
      </c>
      <c r="AA36" s="217">
        <v>1</v>
      </c>
      <c r="AX36" s="217">
        <v>1</v>
      </c>
      <c r="AY36" s="217">
        <f>IF(AX36=1,G36,0)</f>
        <v>0</v>
      </c>
      <c r="AZ36" s="217">
        <f>IF(AX36=2,G36,0)</f>
        <v>0</v>
      </c>
      <c r="BA36" s="217">
        <f>IF(AX36=3,G36,0)</f>
        <v>0</v>
      </c>
      <c r="BB36" s="217">
        <f>IF(AX36=4,G36,0)</f>
        <v>0</v>
      </c>
      <c r="BC36" s="217">
        <f>IF(AX36=5,G36,0)</f>
        <v>0</v>
      </c>
      <c r="BY36" s="242">
        <v>1</v>
      </c>
      <c r="BZ36" s="242">
        <v>1</v>
      </c>
    </row>
    <row r="37" spans="1:78" x14ac:dyDescent="0.25">
      <c r="A37" s="243">
        <v>9</v>
      </c>
      <c r="B37" s="244" t="s">
        <v>135</v>
      </c>
      <c r="C37" s="245" t="s">
        <v>136</v>
      </c>
      <c r="D37" s="246" t="s">
        <v>110</v>
      </c>
      <c r="E37" s="247">
        <v>180.637</v>
      </c>
      <c r="F37" s="247"/>
      <c r="G37" s="248">
        <f>E37*F37</f>
        <v>0</v>
      </c>
      <c r="H37" s="249">
        <v>0</v>
      </c>
      <c r="I37" s="250">
        <f>E37*H37</f>
        <v>0</v>
      </c>
      <c r="J37" s="249">
        <v>0</v>
      </c>
      <c r="K37" s="250">
        <f>E37*J37</f>
        <v>0</v>
      </c>
      <c r="M37" s="242">
        <v>2</v>
      </c>
      <c r="Y37" s="217">
        <v>1</v>
      </c>
      <c r="Z37" s="217">
        <v>1</v>
      </c>
      <c r="AA37" s="217">
        <v>1</v>
      </c>
      <c r="AX37" s="217">
        <v>1</v>
      </c>
      <c r="AY37" s="217">
        <f>IF(AX37=1,G37,0)</f>
        <v>0</v>
      </c>
      <c r="AZ37" s="217">
        <f>IF(AX37=2,G37,0)</f>
        <v>0</v>
      </c>
      <c r="BA37" s="217">
        <f>IF(AX37=3,G37,0)</f>
        <v>0</v>
      </c>
      <c r="BB37" s="217">
        <f>IF(AX37=4,G37,0)</f>
        <v>0</v>
      </c>
      <c r="BC37" s="217">
        <f>IF(AX37=5,G37,0)</f>
        <v>0</v>
      </c>
      <c r="BY37" s="242">
        <v>1</v>
      </c>
      <c r="BZ37" s="242">
        <v>1</v>
      </c>
    </row>
    <row r="38" spans="1:78" x14ac:dyDescent="0.25">
      <c r="A38" s="251"/>
      <c r="B38" s="253"/>
      <c r="C38" s="316" t="s">
        <v>137</v>
      </c>
      <c r="D38" s="310"/>
      <c r="E38" s="254">
        <v>548.9</v>
      </c>
      <c r="F38" s="255"/>
      <c r="G38" s="256"/>
      <c r="H38" s="257"/>
      <c r="I38" s="252"/>
      <c r="J38" s="258"/>
      <c r="K38" s="252"/>
      <c r="M38" s="242"/>
    </row>
    <row r="39" spans="1:78" x14ac:dyDescent="0.25">
      <c r="A39" s="251"/>
      <c r="B39" s="253"/>
      <c r="C39" s="316" t="s">
        <v>138</v>
      </c>
      <c r="D39" s="310"/>
      <c r="E39" s="254">
        <v>0</v>
      </c>
      <c r="F39" s="255"/>
      <c r="G39" s="256"/>
      <c r="H39" s="257"/>
      <c r="I39" s="252"/>
      <c r="J39" s="258"/>
      <c r="K39" s="252"/>
      <c r="M39" s="242"/>
    </row>
    <row r="40" spans="1:78" x14ac:dyDescent="0.25">
      <c r="A40" s="251"/>
      <c r="B40" s="253"/>
      <c r="C40" s="309" t="s">
        <v>112</v>
      </c>
      <c r="D40" s="310"/>
      <c r="E40" s="279">
        <v>0</v>
      </c>
      <c r="F40" s="255"/>
      <c r="G40" s="256"/>
      <c r="H40" s="257"/>
      <c r="I40" s="252"/>
      <c r="J40" s="258"/>
      <c r="K40" s="252"/>
      <c r="M40" s="242"/>
    </row>
    <row r="41" spans="1:78" x14ac:dyDescent="0.25">
      <c r="A41" s="251"/>
      <c r="B41" s="253"/>
      <c r="C41" s="309" t="s">
        <v>139</v>
      </c>
      <c r="D41" s="310"/>
      <c r="E41" s="279">
        <v>80.388000000000005</v>
      </c>
      <c r="F41" s="255"/>
      <c r="G41" s="256"/>
      <c r="H41" s="257"/>
      <c r="I41" s="252"/>
      <c r="J41" s="258"/>
      <c r="K41" s="252"/>
      <c r="M41" s="242"/>
    </row>
    <row r="42" spans="1:78" x14ac:dyDescent="0.25">
      <c r="A42" s="251"/>
      <c r="B42" s="253"/>
      <c r="C42" s="309" t="s">
        <v>140</v>
      </c>
      <c r="D42" s="310"/>
      <c r="E42" s="279">
        <v>240.1</v>
      </c>
      <c r="F42" s="255"/>
      <c r="G42" s="256"/>
      <c r="H42" s="257"/>
      <c r="I42" s="252"/>
      <c r="J42" s="258"/>
      <c r="K42" s="252"/>
      <c r="M42" s="242"/>
    </row>
    <row r="43" spans="1:78" x14ac:dyDescent="0.25">
      <c r="A43" s="251"/>
      <c r="B43" s="253"/>
      <c r="C43" s="309" t="s">
        <v>115</v>
      </c>
      <c r="D43" s="310"/>
      <c r="E43" s="279">
        <v>320.488</v>
      </c>
      <c r="F43" s="255"/>
      <c r="G43" s="256"/>
      <c r="H43" s="257"/>
      <c r="I43" s="252"/>
      <c r="J43" s="258"/>
      <c r="K43" s="252"/>
      <c r="M43" s="242"/>
    </row>
    <row r="44" spans="1:78" x14ac:dyDescent="0.25">
      <c r="A44" s="251"/>
      <c r="B44" s="253"/>
      <c r="C44" s="316" t="s">
        <v>141</v>
      </c>
      <c r="D44" s="310"/>
      <c r="E44" s="254">
        <v>-320.488</v>
      </c>
      <c r="F44" s="255"/>
      <c r="G44" s="256"/>
      <c r="H44" s="257"/>
      <c r="I44" s="252"/>
      <c r="J44" s="258"/>
      <c r="K44" s="252"/>
      <c r="M44" s="242"/>
    </row>
    <row r="45" spans="1:78" x14ac:dyDescent="0.25">
      <c r="A45" s="251"/>
      <c r="B45" s="253"/>
      <c r="C45" s="316" t="s">
        <v>142</v>
      </c>
      <c r="D45" s="310"/>
      <c r="E45" s="254">
        <v>-47.774999999999999</v>
      </c>
      <c r="F45" s="255"/>
      <c r="G45" s="256"/>
      <c r="H45" s="257"/>
      <c r="I45" s="252"/>
      <c r="J45" s="258"/>
      <c r="K45" s="252"/>
      <c r="M45" s="242"/>
    </row>
    <row r="46" spans="1:78" x14ac:dyDescent="0.25">
      <c r="A46" s="243">
        <v>10</v>
      </c>
      <c r="B46" s="244" t="s">
        <v>143</v>
      </c>
      <c r="C46" s="245" t="s">
        <v>144</v>
      </c>
      <c r="D46" s="246" t="s">
        <v>145</v>
      </c>
      <c r="E46" s="247">
        <v>118.92</v>
      </c>
      <c r="F46" s="247"/>
      <c r="G46" s="248">
        <f>E46*F46</f>
        <v>0</v>
      </c>
      <c r="H46" s="249">
        <v>0</v>
      </c>
      <c r="I46" s="250">
        <f>E46*H46</f>
        <v>0</v>
      </c>
      <c r="J46" s="249">
        <v>0</v>
      </c>
      <c r="K46" s="250">
        <f>E46*J46</f>
        <v>0</v>
      </c>
      <c r="M46" s="242">
        <v>2</v>
      </c>
      <c r="Y46" s="217">
        <v>1</v>
      </c>
      <c r="Z46" s="217">
        <v>1</v>
      </c>
      <c r="AA46" s="217">
        <v>1</v>
      </c>
      <c r="AX46" s="217">
        <v>1</v>
      </c>
      <c r="AY46" s="217">
        <f>IF(AX46=1,G46,0)</f>
        <v>0</v>
      </c>
      <c r="AZ46" s="217">
        <f>IF(AX46=2,G46,0)</f>
        <v>0</v>
      </c>
      <c r="BA46" s="217">
        <f>IF(AX46=3,G46,0)</f>
        <v>0</v>
      </c>
      <c r="BB46" s="217">
        <f>IF(AX46=4,G46,0)</f>
        <v>0</v>
      </c>
      <c r="BC46" s="217">
        <f>IF(AX46=5,G46,0)</f>
        <v>0</v>
      </c>
      <c r="BY46" s="242">
        <v>1</v>
      </c>
      <c r="BZ46" s="242">
        <v>1</v>
      </c>
    </row>
    <row r="47" spans="1:78" x14ac:dyDescent="0.25">
      <c r="A47" s="251"/>
      <c r="B47" s="253"/>
      <c r="C47" s="316" t="s">
        <v>146</v>
      </c>
      <c r="D47" s="310"/>
      <c r="E47" s="254">
        <v>0</v>
      </c>
      <c r="F47" s="255"/>
      <c r="G47" s="256"/>
      <c r="H47" s="257"/>
      <c r="I47" s="252"/>
      <c r="J47" s="258"/>
      <c r="K47" s="252"/>
      <c r="M47" s="242"/>
    </row>
    <row r="48" spans="1:78" x14ac:dyDescent="0.25">
      <c r="A48" s="251"/>
      <c r="B48" s="253"/>
      <c r="C48" s="309" t="s">
        <v>112</v>
      </c>
      <c r="D48" s="310"/>
      <c r="E48" s="279">
        <v>0</v>
      </c>
      <c r="F48" s="255"/>
      <c r="G48" s="256"/>
      <c r="H48" s="257"/>
      <c r="I48" s="252"/>
      <c r="J48" s="258"/>
      <c r="K48" s="252"/>
      <c r="M48" s="242"/>
    </row>
    <row r="49" spans="1:78" x14ac:dyDescent="0.25">
      <c r="A49" s="251"/>
      <c r="B49" s="253"/>
      <c r="C49" s="309" t="s">
        <v>147</v>
      </c>
      <c r="D49" s="310"/>
      <c r="E49" s="279">
        <v>25.08</v>
      </c>
      <c r="F49" s="255"/>
      <c r="G49" s="256"/>
      <c r="H49" s="257"/>
      <c r="I49" s="252"/>
      <c r="J49" s="258"/>
      <c r="K49" s="252"/>
      <c r="M49" s="242"/>
    </row>
    <row r="50" spans="1:78" x14ac:dyDescent="0.25">
      <c r="A50" s="251"/>
      <c r="B50" s="253"/>
      <c r="C50" s="309" t="s">
        <v>148</v>
      </c>
      <c r="D50" s="310"/>
      <c r="E50" s="279">
        <v>93.84</v>
      </c>
      <c r="F50" s="255"/>
      <c r="G50" s="256"/>
      <c r="H50" s="257"/>
      <c r="I50" s="252"/>
      <c r="J50" s="258"/>
      <c r="K50" s="252"/>
      <c r="M50" s="242"/>
    </row>
    <row r="51" spans="1:78" x14ac:dyDescent="0.25">
      <c r="A51" s="251"/>
      <c r="B51" s="253"/>
      <c r="C51" s="309" t="s">
        <v>115</v>
      </c>
      <c r="D51" s="310"/>
      <c r="E51" s="279">
        <v>118.92</v>
      </c>
      <c r="F51" s="255"/>
      <c r="G51" s="256"/>
      <c r="H51" s="257"/>
      <c r="I51" s="252"/>
      <c r="J51" s="258"/>
      <c r="K51" s="252"/>
      <c r="M51" s="242"/>
    </row>
    <row r="52" spans="1:78" x14ac:dyDescent="0.25">
      <c r="A52" s="251"/>
      <c r="B52" s="253"/>
      <c r="C52" s="316" t="s">
        <v>149</v>
      </c>
      <c r="D52" s="310"/>
      <c r="E52" s="254">
        <v>118.92</v>
      </c>
      <c r="F52" s="255"/>
      <c r="G52" s="256"/>
      <c r="H52" s="257"/>
      <c r="I52" s="252"/>
      <c r="J52" s="258"/>
      <c r="K52" s="252"/>
      <c r="M52" s="242"/>
    </row>
    <row r="53" spans="1:78" x14ac:dyDescent="0.25">
      <c r="A53" s="259"/>
      <c r="B53" s="260" t="s">
        <v>99</v>
      </c>
      <c r="C53" s="261" t="s">
        <v>107</v>
      </c>
      <c r="D53" s="262"/>
      <c r="E53" s="263"/>
      <c r="F53" s="264"/>
      <c r="G53" s="265">
        <f>SUM(G7:G52)</f>
        <v>0</v>
      </c>
      <c r="H53" s="266"/>
      <c r="I53" s="267">
        <f>SUM(I7:I52)</f>
        <v>0</v>
      </c>
      <c r="J53" s="266"/>
      <c r="K53" s="267">
        <f>SUM(K7:K52)</f>
        <v>0</v>
      </c>
      <c r="M53" s="242">
        <v>4</v>
      </c>
      <c r="AY53" s="268">
        <f>SUM(AY7:AY52)</f>
        <v>0</v>
      </c>
      <c r="AZ53" s="268">
        <f>SUM(AZ7:AZ52)</f>
        <v>0</v>
      </c>
      <c r="BA53" s="268">
        <f>SUM(BA7:BA52)</f>
        <v>0</v>
      </c>
      <c r="BB53" s="268">
        <f>SUM(BB7:BB52)</f>
        <v>0</v>
      </c>
      <c r="BC53" s="268">
        <f>SUM(BC7:BC52)</f>
        <v>0</v>
      </c>
    </row>
    <row r="54" spans="1:78" x14ac:dyDescent="0.25">
      <c r="A54" s="232" t="s">
        <v>96</v>
      </c>
      <c r="B54" s="233" t="s">
        <v>150</v>
      </c>
      <c r="C54" s="234" t="s">
        <v>151</v>
      </c>
      <c r="D54" s="235"/>
      <c r="E54" s="236"/>
      <c r="F54" s="236"/>
      <c r="G54" s="237"/>
      <c r="H54" s="238"/>
      <c r="I54" s="239"/>
      <c r="J54" s="240"/>
      <c r="K54" s="241"/>
      <c r="M54" s="242">
        <v>1</v>
      </c>
    </row>
    <row r="55" spans="1:78" x14ac:dyDescent="0.25">
      <c r="A55" s="243">
        <v>11</v>
      </c>
      <c r="B55" s="244" t="s">
        <v>153</v>
      </c>
      <c r="C55" s="245" t="s">
        <v>154</v>
      </c>
      <c r="D55" s="246" t="s">
        <v>110</v>
      </c>
      <c r="E55" s="247">
        <v>44.411999999999999</v>
      </c>
      <c r="F55" s="247"/>
      <c r="G55" s="248">
        <f>E55*F55</f>
        <v>0</v>
      </c>
      <c r="H55" s="249">
        <v>2.59795</v>
      </c>
      <c r="I55" s="250">
        <f>E55*H55</f>
        <v>115.38015539999999</v>
      </c>
      <c r="J55" s="249">
        <v>0</v>
      </c>
      <c r="K55" s="250">
        <f>E55*J55</f>
        <v>0</v>
      </c>
      <c r="M55" s="242">
        <v>2</v>
      </c>
      <c r="Y55" s="217">
        <v>1</v>
      </c>
      <c r="Z55" s="217">
        <v>1</v>
      </c>
      <c r="AA55" s="217">
        <v>1</v>
      </c>
      <c r="AX55" s="217">
        <v>1</v>
      </c>
      <c r="AY55" s="217">
        <f>IF(AX55=1,G55,0)</f>
        <v>0</v>
      </c>
      <c r="AZ55" s="217">
        <f>IF(AX55=2,G55,0)</f>
        <v>0</v>
      </c>
      <c r="BA55" s="217">
        <f>IF(AX55=3,G55,0)</f>
        <v>0</v>
      </c>
      <c r="BB55" s="217">
        <f>IF(AX55=4,G55,0)</f>
        <v>0</v>
      </c>
      <c r="BC55" s="217">
        <f>IF(AX55=5,G55,0)</f>
        <v>0</v>
      </c>
      <c r="BY55" s="242">
        <v>1</v>
      </c>
      <c r="BZ55" s="242">
        <v>1</v>
      </c>
    </row>
    <row r="56" spans="1:78" x14ac:dyDescent="0.25">
      <c r="A56" s="251"/>
      <c r="B56" s="253"/>
      <c r="C56" s="309" t="s">
        <v>112</v>
      </c>
      <c r="D56" s="310"/>
      <c r="E56" s="279">
        <v>0</v>
      </c>
      <c r="F56" s="255"/>
      <c r="G56" s="256"/>
      <c r="H56" s="257"/>
      <c r="I56" s="252"/>
      <c r="J56" s="258"/>
      <c r="K56" s="252"/>
      <c r="M56" s="242"/>
    </row>
    <row r="57" spans="1:78" x14ac:dyDescent="0.25">
      <c r="A57" s="251"/>
      <c r="B57" s="253"/>
      <c r="C57" s="309" t="s">
        <v>155</v>
      </c>
      <c r="D57" s="310"/>
      <c r="E57" s="279">
        <v>22.33</v>
      </c>
      <c r="F57" s="255"/>
      <c r="G57" s="256"/>
      <c r="H57" s="257"/>
      <c r="I57" s="252"/>
      <c r="J57" s="258"/>
      <c r="K57" s="252"/>
      <c r="M57" s="242"/>
    </row>
    <row r="58" spans="1:78" x14ac:dyDescent="0.25">
      <c r="A58" s="251"/>
      <c r="B58" s="253"/>
      <c r="C58" s="309" t="s">
        <v>156</v>
      </c>
      <c r="D58" s="310"/>
      <c r="E58" s="279">
        <v>88.7</v>
      </c>
      <c r="F58" s="255"/>
      <c r="G58" s="256"/>
      <c r="H58" s="257"/>
      <c r="I58" s="252"/>
      <c r="J58" s="258"/>
      <c r="K58" s="252"/>
      <c r="M58" s="242"/>
    </row>
    <row r="59" spans="1:78" x14ac:dyDescent="0.25">
      <c r="A59" s="251"/>
      <c r="B59" s="253"/>
      <c r="C59" s="309" t="s">
        <v>115</v>
      </c>
      <c r="D59" s="310"/>
      <c r="E59" s="279">
        <v>111.03</v>
      </c>
      <c r="F59" s="255"/>
      <c r="G59" s="256"/>
      <c r="H59" s="257"/>
      <c r="I59" s="252"/>
      <c r="J59" s="258"/>
      <c r="K59" s="252"/>
      <c r="M59" s="242"/>
    </row>
    <row r="60" spans="1:78" x14ac:dyDescent="0.25">
      <c r="A60" s="251"/>
      <c r="B60" s="253"/>
      <c r="C60" s="316" t="s">
        <v>157</v>
      </c>
      <c r="D60" s="310"/>
      <c r="E60" s="254">
        <v>44.411999999999999</v>
      </c>
      <c r="F60" s="255"/>
      <c r="G60" s="256"/>
      <c r="H60" s="257"/>
      <c r="I60" s="252"/>
      <c r="J60" s="258"/>
      <c r="K60" s="252"/>
      <c r="M60" s="242"/>
    </row>
    <row r="61" spans="1:78" x14ac:dyDescent="0.25">
      <c r="A61" s="243">
        <v>12</v>
      </c>
      <c r="B61" s="244" t="s">
        <v>158</v>
      </c>
      <c r="C61" s="245" t="s">
        <v>159</v>
      </c>
      <c r="D61" s="246" t="s">
        <v>145</v>
      </c>
      <c r="E61" s="247">
        <v>17.16</v>
      </c>
      <c r="F61" s="247"/>
      <c r="G61" s="248">
        <f>E61*F61</f>
        <v>0</v>
      </c>
      <c r="H61" s="249">
        <v>3.925E-2</v>
      </c>
      <c r="I61" s="250">
        <f>E61*H61</f>
        <v>0.67352999999999996</v>
      </c>
      <c r="J61" s="249">
        <v>0</v>
      </c>
      <c r="K61" s="250">
        <f>E61*J61</f>
        <v>0</v>
      </c>
      <c r="M61" s="242">
        <v>2</v>
      </c>
      <c r="Y61" s="217">
        <v>1</v>
      </c>
      <c r="Z61" s="217">
        <v>1</v>
      </c>
      <c r="AA61" s="217">
        <v>1</v>
      </c>
      <c r="AX61" s="217">
        <v>1</v>
      </c>
      <c r="AY61" s="217">
        <f>IF(AX61=1,G61,0)</f>
        <v>0</v>
      </c>
      <c r="AZ61" s="217">
        <f>IF(AX61=2,G61,0)</f>
        <v>0</v>
      </c>
      <c r="BA61" s="217">
        <f>IF(AX61=3,G61,0)</f>
        <v>0</v>
      </c>
      <c r="BB61" s="217">
        <f>IF(AX61=4,G61,0)</f>
        <v>0</v>
      </c>
      <c r="BC61" s="217">
        <f>IF(AX61=5,G61,0)</f>
        <v>0</v>
      </c>
      <c r="BY61" s="242">
        <v>1</v>
      </c>
      <c r="BZ61" s="242">
        <v>1</v>
      </c>
    </row>
    <row r="62" spans="1:78" x14ac:dyDescent="0.25">
      <c r="A62" s="251"/>
      <c r="B62" s="253"/>
      <c r="C62" s="309" t="s">
        <v>112</v>
      </c>
      <c r="D62" s="310"/>
      <c r="E62" s="279">
        <v>0</v>
      </c>
      <c r="F62" s="255"/>
      <c r="G62" s="256"/>
      <c r="H62" s="257"/>
      <c r="I62" s="252"/>
      <c r="J62" s="258"/>
      <c r="K62" s="252"/>
      <c r="M62" s="242"/>
    </row>
    <row r="63" spans="1:78" x14ac:dyDescent="0.25">
      <c r="A63" s="251"/>
      <c r="B63" s="253"/>
      <c r="C63" s="309" t="s">
        <v>160</v>
      </c>
      <c r="D63" s="310"/>
      <c r="E63" s="279">
        <v>18.5</v>
      </c>
      <c r="F63" s="255"/>
      <c r="G63" s="256"/>
      <c r="H63" s="257"/>
      <c r="I63" s="252"/>
      <c r="J63" s="258"/>
      <c r="K63" s="252"/>
      <c r="M63" s="242"/>
    </row>
    <row r="64" spans="1:78" x14ac:dyDescent="0.25">
      <c r="A64" s="251"/>
      <c r="B64" s="253"/>
      <c r="C64" s="309" t="s">
        <v>161</v>
      </c>
      <c r="D64" s="310"/>
      <c r="E64" s="279">
        <v>24.4</v>
      </c>
      <c r="F64" s="255"/>
      <c r="G64" s="256"/>
      <c r="H64" s="257"/>
      <c r="I64" s="252"/>
      <c r="J64" s="258"/>
      <c r="K64" s="252"/>
      <c r="M64" s="242"/>
    </row>
    <row r="65" spans="1:78" x14ac:dyDescent="0.25">
      <c r="A65" s="251"/>
      <c r="B65" s="253"/>
      <c r="C65" s="309" t="s">
        <v>115</v>
      </c>
      <c r="D65" s="310"/>
      <c r="E65" s="279">
        <v>42.9</v>
      </c>
      <c r="F65" s="255"/>
      <c r="G65" s="256"/>
      <c r="H65" s="257"/>
      <c r="I65" s="252"/>
      <c r="J65" s="258"/>
      <c r="K65" s="252"/>
      <c r="M65" s="242"/>
    </row>
    <row r="66" spans="1:78" x14ac:dyDescent="0.25">
      <c r="A66" s="251"/>
      <c r="B66" s="253"/>
      <c r="C66" s="316" t="s">
        <v>162</v>
      </c>
      <c r="D66" s="310"/>
      <c r="E66" s="254">
        <v>17.16</v>
      </c>
      <c r="F66" s="255"/>
      <c r="G66" s="256"/>
      <c r="H66" s="257"/>
      <c r="I66" s="252"/>
      <c r="J66" s="258"/>
      <c r="K66" s="252"/>
      <c r="M66" s="242"/>
    </row>
    <row r="67" spans="1:78" x14ac:dyDescent="0.25">
      <c r="A67" s="243">
        <v>13</v>
      </c>
      <c r="B67" s="244" t="s">
        <v>163</v>
      </c>
      <c r="C67" s="245" t="s">
        <v>164</v>
      </c>
      <c r="D67" s="246" t="s">
        <v>145</v>
      </c>
      <c r="E67" s="247">
        <v>17.16</v>
      </c>
      <c r="F67" s="247"/>
      <c r="G67" s="248">
        <f>E67*F67</f>
        <v>0</v>
      </c>
      <c r="H67" s="249">
        <v>0</v>
      </c>
      <c r="I67" s="250">
        <f>E67*H67</f>
        <v>0</v>
      </c>
      <c r="J67" s="249">
        <v>0</v>
      </c>
      <c r="K67" s="250">
        <f>E67*J67</f>
        <v>0</v>
      </c>
      <c r="M67" s="242">
        <v>2</v>
      </c>
      <c r="Y67" s="217">
        <v>1</v>
      </c>
      <c r="Z67" s="217">
        <v>1</v>
      </c>
      <c r="AA67" s="217">
        <v>1</v>
      </c>
      <c r="AX67" s="217">
        <v>1</v>
      </c>
      <c r="AY67" s="217">
        <f>IF(AX67=1,G67,0)</f>
        <v>0</v>
      </c>
      <c r="AZ67" s="217">
        <f>IF(AX67=2,G67,0)</f>
        <v>0</v>
      </c>
      <c r="BA67" s="217">
        <f>IF(AX67=3,G67,0)</f>
        <v>0</v>
      </c>
      <c r="BB67" s="217">
        <f>IF(AX67=4,G67,0)</f>
        <v>0</v>
      </c>
      <c r="BC67" s="217">
        <f>IF(AX67=5,G67,0)</f>
        <v>0</v>
      </c>
      <c r="BY67" s="242">
        <v>1</v>
      </c>
      <c r="BZ67" s="242">
        <v>1</v>
      </c>
    </row>
    <row r="68" spans="1:78" x14ac:dyDescent="0.25">
      <c r="A68" s="243">
        <v>14</v>
      </c>
      <c r="B68" s="244" t="s">
        <v>165</v>
      </c>
      <c r="C68" s="245" t="s">
        <v>166</v>
      </c>
      <c r="D68" s="246" t="s">
        <v>167</v>
      </c>
      <c r="E68" s="247">
        <v>3.7225000000000001</v>
      </c>
      <c r="F68" s="247"/>
      <c r="G68" s="248">
        <f>E68*F68</f>
        <v>0</v>
      </c>
      <c r="H68" s="249">
        <v>1.0217400000000001</v>
      </c>
      <c r="I68" s="250">
        <f>E68*H68</f>
        <v>3.8034271500000005</v>
      </c>
      <c r="J68" s="249">
        <v>0</v>
      </c>
      <c r="K68" s="250">
        <f>E68*J68</f>
        <v>0</v>
      </c>
      <c r="M68" s="242">
        <v>2</v>
      </c>
      <c r="Y68" s="217">
        <v>1</v>
      </c>
      <c r="Z68" s="217">
        <v>1</v>
      </c>
      <c r="AA68" s="217">
        <v>1</v>
      </c>
      <c r="AX68" s="217">
        <v>1</v>
      </c>
      <c r="AY68" s="217">
        <f>IF(AX68=1,G68,0)</f>
        <v>0</v>
      </c>
      <c r="AZ68" s="217">
        <f>IF(AX68=2,G68,0)</f>
        <v>0</v>
      </c>
      <c r="BA68" s="217">
        <f>IF(AX68=3,G68,0)</f>
        <v>0</v>
      </c>
      <c r="BB68" s="217">
        <f>IF(AX68=4,G68,0)</f>
        <v>0</v>
      </c>
      <c r="BC68" s="217">
        <f>IF(AX68=5,G68,0)</f>
        <v>0</v>
      </c>
      <c r="BY68" s="242">
        <v>1</v>
      </c>
      <c r="BZ68" s="242">
        <v>1</v>
      </c>
    </row>
    <row r="69" spans="1:78" x14ac:dyDescent="0.25">
      <c r="A69" s="251"/>
      <c r="B69" s="253"/>
      <c r="C69" s="316" t="s">
        <v>168</v>
      </c>
      <c r="D69" s="310"/>
      <c r="E69" s="254">
        <v>3.556</v>
      </c>
      <c r="F69" s="255"/>
      <c r="G69" s="256"/>
      <c r="H69" s="257"/>
      <c r="I69" s="252"/>
      <c r="J69" s="258"/>
      <c r="K69" s="252"/>
      <c r="M69" s="242"/>
    </row>
    <row r="70" spans="1:78" x14ac:dyDescent="0.25">
      <c r="A70" s="251"/>
      <c r="B70" s="253"/>
      <c r="C70" s="316" t="s">
        <v>169</v>
      </c>
      <c r="D70" s="310"/>
      <c r="E70" s="254">
        <v>0.16650000000000001</v>
      </c>
      <c r="F70" s="255"/>
      <c r="G70" s="256"/>
      <c r="H70" s="257"/>
      <c r="I70" s="252"/>
      <c r="J70" s="258"/>
      <c r="K70" s="252"/>
      <c r="M70" s="242"/>
    </row>
    <row r="71" spans="1:78" x14ac:dyDescent="0.25">
      <c r="A71" s="243">
        <v>15</v>
      </c>
      <c r="B71" s="244" t="s">
        <v>170</v>
      </c>
      <c r="C71" s="245" t="s">
        <v>171</v>
      </c>
      <c r="D71" s="246" t="s">
        <v>110</v>
      </c>
      <c r="E71" s="247">
        <v>73.761399999999995</v>
      </c>
      <c r="F71" s="247"/>
      <c r="G71" s="248">
        <f>E71*F71</f>
        <v>0</v>
      </c>
      <c r="H71" s="249">
        <v>2.5249999999999999</v>
      </c>
      <c r="I71" s="250">
        <f>E71*H71</f>
        <v>186.24753499999997</v>
      </c>
      <c r="J71" s="249">
        <v>0</v>
      </c>
      <c r="K71" s="250">
        <f>E71*J71</f>
        <v>0</v>
      </c>
      <c r="M71" s="242">
        <v>2</v>
      </c>
      <c r="Y71" s="217">
        <v>1</v>
      </c>
      <c r="Z71" s="217">
        <v>1</v>
      </c>
      <c r="AA71" s="217">
        <v>1</v>
      </c>
      <c r="AX71" s="217">
        <v>1</v>
      </c>
      <c r="AY71" s="217">
        <f>IF(AX71=1,G71,0)</f>
        <v>0</v>
      </c>
      <c r="AZ71" s="217">
        <f>IF(AX71=2,G71,0)</f>
        <v>0</v>
      </c>
      <c r="BA71" s="217">
        <f>IF(AX71=3,G71,0)</f>
        <v>0</v>
      </c>
      <c r="BB71" s="217">
        <f>IF(AX71=4,G71,0)</f>
        <v>0</v>
      </c>
      <c r="BC71" s="217">
        <f>IF(AX71=5,G71,0)</f>
        <v>0</v>
      </c>
      <c r="BY71" s="242">
        <v>1</v>
      </c>
      <c r="BZ71" s="242">
        <v>1</v>
      </c>
    </row>
    <row r="72" spans="1:78" x14ac:dyDescent="0.25">
      <c r="A72" s="251"/>
      <c r="B72" s="253"/>
      <c r="C72" s="309" t="s">
        <v>112</v>
      </c>
      <c r="D72" s="310"/>
      <c r="E72" s="279">
        <v>0</v>
      </c>
      <c r="F72" s="255"/>
      <c r="G72" s="256"/>
      <c r="H72" s="257"/>
      <c r="I72" s="252"/>
      <c r="J72" s="258"/>
      <c r="K72" s="252"/>
      <c r="M72" s="242"/>
    </row>
    <row r="73" spans="1:78" x14ac:dyDescent="0.25">
      <c r="A73" s="251"/>
      <c r="B73" s="253"/>
      <c r="C73" s="309" t="s">
        <v>172</v>
      </c>
      <c r="D73" s="310"/>
      <c r="E73" s="279">
        <v>19.039000000000001</v>
      </c>
      <c r="F73" s="255"/>
      <c r="G73" s="256"/>
      <c r="H73" s="257"/>
      <c r="I73" s="252"/>
      <c r="J73" s="258"/>
      <c r="K73" s="252"/>
      <c r="M73" s="242"/>
    </row>
    <row r="74" spans="1:78" x14ac:dyDescent="0.25">
      <c r="A74" s="251"/>
      <c r="B74" s="253"/>
      <c r="C74" s="309" t="s">
        <v>173</v>
      </c>
      <c r="D74" s="310"/>
      <c r="E74" s="279">
        <v>42.18</v>
      </c>
      <c r="F74" s="255"/>
      <c r="G74" s="256"/>
      <c r="H74" s="257"/>
      <c r="I74" s="252"/>
      <c r="J74" s="258"/>
      <c r="K74" s="252"/>
      <c r="M74" s="242"/>
    </row>
    <row r="75" spans="1:78" x14ac:dyDescent="0.25">
      <c r="A75" s="251"/>
      <c r="B75" s="253"/>
      <c r="C75" s="309" t="s">
        <v>174</v>
      </c>
      <c r="D75" s="310"/>
      <c r="E75" s="279">
        <v>12.542400000000001</v>
      </c>
      <c r="F75" s="255"/>
      <c r="G75" s="256"/>
      <c r="H75" s="257"/>
      <c r="I75" s="252"/>
      <c r="J75" s="258"/>
      <c r="K75" s="252"/>
      <c r="M75" s="242"/>
    </row>
    <row r="76" spans="1:78" x14ac:dyDescent="0.25">
      <c r="A76" s="251"/>
      <c r="B76" s="253"/>
      <c r="C76" s="309" t="s">
        <v>115</v>
      </c>
      <c r="D76" s="310"/>
      <c r="E76" s="279">
        <v>73.761400000000009</v>
      </c>
      <c r="F76" s="255"/>
      <c r="G76" s="256"/>
      <c r="H76" s="257"/>
      <c r="I76" s="252"/>
      <c r="J76" s="258"/>
      <c r="K76" s="252"/>
      <c r="M76" s="242"/>
    </row>
    <row r="77" spans="1:78" x14ac:dyDescent="0.25">
      <c r="A77" s="251"/>
      <c r="B77" s="253"/>
      <c r="C77" s="316" t="s">
        <v>175</v>
      </c>
      <c r="D77" s="310"/>
      <c r="E77" s="254">
        <v>73.761399999999995</v>
      </c>
      <c r="F77" s="255"/>
      <c r="G77" s="256"/>
      <c r="H77" s="257"/>
      <c r="I77" s="252"/>
      <c r="J77" s="258"/>
      <c r="K77" s="252"/>
      <c r="M77" s="242"/>
    </row>
    <row r="78" spans="1:78" x14ac:dyDescent="0.25">
      <c r="A78" s="243">
        <v>16</v>
      </c>
      <c r="B78" s="244" t="s">
        <v>176</v>
      </c>
      <c r="C78" s="245" t="s">
        <v>177</v>
      </c>
      <c r="D78" s="246" t="s">
        <v>145</v>
      </c>
      <c r="E78" s="247">
        <v>44.89</v>
      </c>
      <c r="F78" s="247"/>
      <c r="G78" s="248">
        <f>E78*F78</f>
        <v>0</v>
      </c>
      <c r="H78" s="249">
        <v>4.0099999999999997E-2</v>
      </c>
      <c r="I78" s="250">
        <f>E78*H78</f>
        <v>1.8000889999999998</v>
      </c>
      <c r="J78" s="249">
        <v>0</v>
      </c>
      <c r="K78" s="250">
        <f>E78*J78</f>
        <v>0</v>
      </c>
      <c r="M78" s="242">
        <v>2</v>
      </c>
      <c r="Y78" s="217">
        <v>1</v>
      </c>
      <c r="Z78" s="217">
        <v>1</v>
      </c>
      <c r="AA78" s="217">
        <v>1</v>
      </c>
      <c r="AX78" s="217">
        <v>1</v>
      </c>
      <c r="AY78" s="217">
        <f>IF(AX78=1,G78,0)</f>
        <v>0</v>
      </c>
      <c r="AZ78" s="217">
        <f>IF(AX78=2,G78,0)</f>
        <v>0</v>
      </c>
      <c r="BA78" s="217">
        <f>IF(AX78=3,G78,0)</f>
        <v>0</v>
      </c>
      <c r="BB78" s="217">
        <f>IF(AX78=4,G78,0)</f>
        <v>0</v>
      </c>
      <c r="BC78" s="217">
        <f>IF(AX78=5,G78,0)</f>
        <v>0</v>
      </c>
      <c r="BY78" s="242">
        <v>1</v>
      </c>
      <c r="BZ78" s="242">
        <v>1</v>
      </c>
    </row>
    <row r="79" spans="1:78" x14ac:dyDescent="0.25">
      <c r="A79" s="251"/>
      <c r="B79" s="253"/>
      <c r="C79" s="316" t="s">
        <v>178</v>
      </c>
      <c r="D79" s="310"/>
      <c r="E79" s="254">
        <v>44.89</v>
      </c>
      <c r="F79" s="255"/>
      <c r="G79" s="256"/>
      <c r="H79" s="257"/>
      <c r="I79" s="252"/>
      <c r="J79" s="258"/>
      <c r="K79" s="252"/>
      <c r="M79" s="242"/>
    </row>
    <row r="80" spans="1:78" x14ac:dyDescent="0.25">
      <c r="A80" s="243">
        <v>17</v>
      </c>
      <c r="B80" s="244" t="s">
        <v>179</v>
      </c>
      <c r="C80" s="245" t="s">
        <v>180</v>
      </c>
      <c r="D80" s="246" t="s">
        <v>145</v>
      </c>
      <c r="E80" s="247">
        <v>44.89</v>
      </c>
      <c r="F80" s="247"/>
      <c r="G80" s="248">
        <f>E80*F80</f>
        <v>0</v>
      </c>
      <c r="H80" s="249">
        <v>0</v>
      </c>
      <c r="I80" s="250">
        <f>E80*H80</f>
        <v>0</v>
      </c>
      <c r="J80" s="249">
        <v>0</v>
      </c>
      <c r="K80" s="250">
        <f>E80*J80</f>
        <v>0</v>
      </c>
      <c r="M80" s="242">
        <v>2</v>
      </c>
      <c r="Y80" s="217">
        <v>1</v>
      </c>
      <c r="Z80" s="217">
        <v>1</v>
      </c>
      <c r="AA80" s="217">
        <v>1</v>
      </c>
      <c r="AX80" s="217">
        <v>1</v>
      </c>
      <c r="AY80" s="217">
        <f>IF(AX80=1,G80,0)</f>
        <v>0</v>
      </c>
      <c r="AZ80" s="217">
        <f>IF(AX80=2,G80,0)</f>
        <v>0</v>
      </c>
      <c r="BA80" s="217">
        <f>IF(AX80=3,G80,0)</f>
        <v>0</v>
      </c>
      <c r="BB80" s="217">
        <f>IF(AX80=4,G80,0)</f>
        <v>0</v>
      </c>
      <c r="BC80" s="217">
        <f>IF(AX80=5,G80,0)</f>
        <v>0</v>
      </c>
      <c r="BY80" s="242">
        <v>1</v>
      </c>
      <c r="BZ80" s="242">
        <v>1</v>
      </c>
    </row>
    <row r="81" spans="1:78" x14ac:dyDescent="0.25">
      <c r="A81" s="243">
        <v>18</v>
      </c>
      <c r="B81" s="244" t="s">
        <v>181</v>
      </c>
      <c r="C81" s="245" t="s">
        <v>182</v>
      </c>
      <c r="D81" s="246" t="s">
        <v>145</v>
      </c>
      <c r="E81" s="247">
        <v>277.76</v>
      </c>
      <c r="F81" s="247"/>
      <c r="G81" s="248">
        <f>E81*F81</f>
        <v>0</v>
      </c>
      <c r="H81" s="249">
        <v>3.9350000000000003E-2</v>
      </c>
      <c r="I81" s="250">
        <f>E81*H81</f>
        <v>10.929856000000001</v>
      </c>
      <c r="J81" s="249">
        <v>0</v>
      </c>
      <c r="K81" s="250">
        <f>E81*J81</f>
        <v>0</v>
      </c>
      <c r="M81" s="242">
        <v>2</v>
      </c>
      <c r="Y81" s="217">
        <v>1</v>
      </c>
      <c r="Z81" s="217">
        <v>1</v>
      </c>
      <c r="AA81" s="217">
        <v>1</v>
      </c>
      <c r="AX81" s="217">
        <v>1</v>
      </c>
      <c r="AY81" s="217">
        <f>IF(AX81=1,G81,0)</f>
        <v>0</v>
      </c>
      <c r="AZ81" s="217">
        <f>IF(AX81=2,G81,0)</f>
        <v>0</v>
      </c>
      <c r="BA81" s="217">
        <f>IF(AX81=3,G81,0)</f>
        <v>0</v>
      </c>
      <c r="BB81" s="217">
        <f>IF(AX81=4,G81,0)</f>
        <v>0</v>
      </c>
      <c r="BC81" s="217">
        <f>IF(AX81=5,G81,0)</f>
        <v>0</v>
      </c>
      <c r="BY81" s="242">
        <v>1</v>
      </c>
      <c r="BZ81" s="242">
        <v>1</v>
      </c>
    </row>
    <row r="82" spans="1:78" x14ac:dyDescent="0.25">
      <c r="A82" s="251"/>
      <c r="B82" s="253"/>
      <c r="C82" s="309" t="s">
        <v>112</v>
      </c>
      <c r="D82" s="310"/>
      <c r="E82" s="279">
        <v>0</v>
      </c>
      <c r="F82" s="255"/>
      <c r="G82" s="256"/>
      <c r="H82" s="257"/>
      <c r="I82" s="252"/>
      <c r="J82" s="258"/>
      <c r="K82" s="252"/>
      <c r="M82" s="242"/>
    </row>
    <row r="83" spans="1:78" x14ac:dyDescent="0.25">
      <c r="A83" s="251"/>
      <c r="B83" s="253"/>
      <c r="C83" s="309" t="s">
        <v>183</v>
      </c>
      <c r="D83" s="310"/>
      <c r="E83" s="279">
        <v>86.938000000000002</v>
      </c>
      <c r="F83" s="255"/>
      <c r="G83" s="256"/>
      <c r="H83" s="257"/>
      <c r="I83" s="252"/>
      <c r="J83" s="258"/>
      <c r="K83" s="252"/>
      <c r="M83" s="242"/>
    </row>
    <row r="84" spans="1:78" x14ac:dyDescent="0.25">
      <c r="A84" s="251"/>
      <c r="B84" s="253"/>
      <c r="C84" s="309" t="s">
        <v>184</v>
      </c>
      <c r="D84" s="310"/>
      <c r="E84" s="279">
        <v>99.012</v>
      </c>
      <c r="F84" s="255"/>
      <c r="G84" s="256"/>
      <c r="H84" s="257"/>
      <c r="I84" s="252"/>
      <c r="J84" s="258"/>
      <c r="K84" s="252"/>
      <c r="M84" s="242"/>
    </row>
    <row r="85" spans="1:78" x14ac:dyDescent="0.25">
      <c r="A85" s="251"/>
      <c r="B85" s="253"/>
      <c r="C85" s="309" t="s">
        <v>185</v>
      </c>
      <c r="D85" s="310"/>
      <c r="E85" s="279">
        <v>41.808</v>
      </c>
      <c r="F85" s="255"/>
      <c r="G85" s="256"/>
      <c r="H85" s="257"/>
      <c r="I85" s="252"/>
      <c r="J85" s="258"/>
      <c r="K85" s="252"/>
      <c r="M85" s="242"/>
    </row>
    <row r="86" spans="1:78" x14ac:dyDescent="0.25">
      <c r="A86" s="251"/>
      <c r="B86" s="253"/>
      <c r="C86" s="309" t="s">
        <v>115</v>
      </c>
      <c r="D86" s="310"/>
      <c r="E86" s="279">
        <v>227.75799999999998</v>
      </c>
      <c r="F86" s="255"/>
      <c r="G86" s="256"/>
      <c r="H86" s="257"/>
      <c r="I86" s="252"/>
      <c r="J86" s="258"/>
      <c r="K86" s="252"/>
      <c r="M86" s="242"/>
    </row>
    <row r="87" spans="1:78" x14ac:dyDescent="0.25">
      <c r="A87" s="251"/>
      <c r="B87" s="253"/>
      <c r="C87" s="316" t="s">
        <v>186</v>
      </c>
      <c r="D87" s="310"/>
      <c r="E87" s="254">
        <v>277.76</v>
      </c>
      <c r="F87" s="255"/>
      <c r="G87" s="256"/>
      <c r="H87" s="257"/>
      <c r="I87" s="252"/>
      <c r="J87" s="258"/>
      <c r="K87" s="252"/>
      <c r="M87" s="242"/>
    </row>
    <row r="88" spans="1:78" x14ac:dyDescent="0.25">
      <c r="A88" s="243">
        <v>19</v>
      </c>
      <c r="B88" s="244" t="s">
        <v>187</v>
      </c>
      <c r="C88" s="245" t="s">
        <v>188</v>
      </c>
      <c r="D88" s="246" t="s">
        <v>145</v>
      </c>
      <c r="E88" s="247">
        <v>277.76</v>
      </c>
      <c r="F88" s="247"/>
      <c r="G88" s="248">
        <f>E88*F88</f>
        <v>0</v>
      </c>
      <c r="H88" s="249">
        <v>0</v>
      </c>
      <c r="I88" s="250">
        <f>E88*H88</f>
        <v>0</v>
      </c>
      <c r="J88" s="249">
        <v>0</v>
      </c>
      <c r="K88" s="250">
        <f>E88*J88</f>
        <v>0</v>
      </c>
      <c r="M88" s="242">
        <v>2</v>
      </c>
      <c r="Y88" s="217">
        <v>1</v>
      </c>
      <c r="Z88" s="217">
        <v>1</v>
      </c>
      <c r="AA88" s="217">
        <v>1</v>
      </c>
      <c r="AX88" s="217">
        <v>1</v>
      </c>
      <c r="AY88" s="217">
        <f>IF(AX88=1,G88,0)</f>
        <v>0</v>
      </c>
      <c r="AZ88" s="217">
        <f>IF(AX88=2,G88,0)</f>
        <v>0</v>
      </c>
      <c r="BA88" s="217">
        <f>IF(AX88=3,G88,0)</f>
        <v>0</v>
      </c>
      <c r="BB88" s="217">
        <f>IF(AX88=4,G88,0)</f>
        <v>0</v>
      </c>
      <c r="BC88" s="217">
        <f>IF(AX88=5,G88,0)</f>
        <v>0</v>
      </c>
      <c r="BY88" s="242">
        <v>1</v>
      </c>
      <c r="BZ88" s="242">
        <v>1</v>
      </c>
    </row>
    <row r="89" spans="1:78" x14ac:dyDescent="0.25">
      <c r="A89" s="243">
        <v>20</v>
      </c>
      <c r="B89" s="244" t="s">
        <v>189</v>
      </c>
      <c r="C89" s="245" t="s">
        <v>190</v>
      </c>
      <c r="D89" s="246" t="s">
        <v>167</v>
      </c>
      <c r="E89" s="247">
        <v>3.8839999999999999</v>
      </c>
      <c r="F89" s="247"/>
      <c r="G89" s="248">
        <f>E89*F89</f>
        <v>0</v>
      </c>
      <c r="H89" s="249">
        <v>1.05871</v>
      </c>
      <c r="I89" s="250">
        <f>E89*H89</f>
        <v>4.1120296400000003</v>
      </c>
      <c r="J89" s="249">
        <v>0</v>
      </c>
      <c r="K89" s="250">
        <f>E89*J89</f>
        <v>0</v>
      </c>
      <c r="M89" s="242">
        <v>2</v>
      </c>
      <c r="Y89" s="217">
        <v>1</v>
      </c>
      <c r="Z89" s="217">
        <v>1</v>
      </c>
      <c r="AA89" s="217">
        <v>1</v>
      </c>
      <c r="AX89" s="217">
        <v>1</v>
      </c>
      <c r="AY89" s="217">
        <f>IF(AX89=1,G89,0)</f>
        <v>0</v>
      </c>
      <c r="AZ89" s="217">
        <f>IF(AX89=2,G89,0)</f>
        <v>0</v>
      </c>
      <c r="BA89" s="217">
        <f>IF(AX89=3,G89,0)</f>
        <v>0</v>
      </c>
      <c r="BB89" s="217">
        <f>IF(AX89=4,G89,0)</f>
        <v>0</v>
      </c>
      <c r="BC89" s="217">
        <f>IF(AX89=5,G89,0)</f>
        <v>0</v>
      </c>
      <c r="BY89" s="242">
        <v>1</v>
      </c>
      <c r="BZ89" s="242">
        <v>1</v>
      </c>
    </row>
    <row r="90" spans="1:78" x14ac:dyDescent="0.25">
      <c r="A90" s="251"/>
      <c r="B90" s="253"/>
      <c r="C90" s="316" t="s">
        <v>191</v>
      </c>
      <c r="D90" s="310"/>
      <c r="E90" s="254">
        <v>3.8839999999999999</v>
      </c>
      <c r="F90" s="255"/>
      <c r="G90" s="256"/>
      <c r="H90" s="257"/>
      <c r="I90" s="252"/>
      <c r="J90" s="258"/>
      <c r="K90" s="252"/>
      <c r="M90" s="242"/>
    </row>
    <row r="91" spans="1:78" x14ac:dyDescent="0.25">
      <c r="A91" s="259"/>
      <c r="B91" s="260" t="s">
        <v>99</v>
      </c>
      <c r="C91" s="261" t="s">
        <v>152</v>
      </c>
      <c r="D91" s="262"/>
      <c r="E91" s="263"/>
      <c r="F91" s="264"/>
      <c r="G91" s="265">
        <f>SUM(G54:G90)</f>
        <v>0</v>
      </c>
      <c r="H91" s="266"/>
      <c r="I91" s="267">
        <f>SUM(I54:I90)</f>
        <v>322.94662219000003</v>
      </c>
      <c r="J91" s="266"/>
      <c r="K91" s="267">
        <f>SUM(K54:K90)</f>
        <v>0</v>
      </c>
      <c r="M91" s="242">
        <v>4</v>
      </c>
      <c r="AY91" s="268">
        <f>SUM(AY54:AY90)</f>
        <v>0</v>
      </c>
      <c r="AZ91" s="268">
        <f>SUM(AZ54:AZ90)</f>
        <v>0</v>
      </c>
      <c r="BA91" s="268">
        <f>SUM(BA54:BA90)</f>
        <v>0</v>
      </c>
      <c r="BB91" s="268">
        <f>SUM(BB54:BB90)</f>
        <v>0</v>
      </c>
      <c r="BC91" s="268">
        <f>SUM(BC54:BC90)</f>
        <v>0</v>
      </c>
    </row>
    <row r="92" spans="1:78" x14ac:dyDescent="0.25">
      <c r="A92" s="232" t="s">
        <v>96</v>
      </c>
      <c r="B92" s="233" t="s">
        <v>192</v>
      </c>
      <c r="C92" s="234" t="s">
        <v>193</v>
      </c>
      <c r="D92" s="235"/>
      <c r="E92" s="236"/>
      <c r="F92" s="236"/>
      <c r="G92" s="237"/>
      <c r="H92" s="238"/>
      <c r="I92" s="239"/>
      <c r="J92" s="240"/>
      <c r="K92" s="241"/>
      <c r="M92" s="242">
        <v>1</v>
      </c>
    </row>
    <row r="93" spans="1:78" x14ac:dyDescent="0.25">
      <c r="A93" s="243">
        <v>21</v>
      </c>
      <c r="B93" s="244" t="s">
        <v>195</v>
      </c>
      <c r="C93" s="245" t="s">
        <v>196</v>
      </c>
      <c r="D93" s="246" t="s">
        <v>110</v>
      </c>
      <c r="E93" s="247">
        <v>3.444</v>
      </c>
      <c r="F93" s="247"/>
      <c r="G93" s="248">
        <f>E93*F93</f>
        <v>0</v>
      </c>
      <c r="H93" s="249">
        <v>2.5298099999999999</v>
      </c>
      <c r="I93" s="250">
        <f>E93*H93</f>
        <v>8.7126656399999991</v>
      </c>
      <c r="J93" s="249">
        <v>0</v>
      </c>
      <c r="K93" s="250">
        <f>E93*J93</f>
        <v>0</v>
      </c>
      <c r="M93" s="242">
        <v>2</v>
      </c>
      <c r="Y93" s="217">
        <v>1</v>
      </c>
      <c r="Z93" s="217">
        <v>1</v>
      </c>
      <c r="AA93" s="217">
        <v>1</v>
      </c>
      <c r="AX93" s="217">
        <v>1</v>
      </c>
      <c r="AY93" s="217">
        <f>IF(AX93=1,G93,0)</f>
        <v>0</v>
      </c>
      <c r="AZ93" s="217">
        <f>IF(AX93=2,G93,0)</f>
        <v>0</v>
      </c>
      <c r="BA93" s="217">
        <f>IF(AX93=3,G93,0)</f>
        <v>0</v>
      </c>
      <c r="BB93" s="217">
        <f>IF(AX93=4,G93,0)</f>
        <v>0</v>
      </c>
      <c r="BC93" s="217">
        <f>IF(AX93=5,G93,0)</f>
        <v>0</v>
      </c>
      <c r="BY93" s="242">
        <v>1</v>
      </c>
      <c r="BZ93" s="242">
        <v>1</v>
      </c>
    </row>
    <row r="94" spans="1:78" x14ac:dyDescent="0.25">
      <c r="A94" s="251"/>
      <c r="B94" s="253"/>
      <c r="C94" s="316" t="s">
        <v>197</v>
      </c>
      <c r="D94" s="310"/>
      <c r="E94" s="254">
        <v>3.444</v>
      </c>
      <c r="F94" s="255"/>
      <c r="G94" s="256"/>
      <c r="H94" s="257"/>
      <c r="I94" s="252"/>
      <c r="J94" s="258"/>
      <c r="K94" s="252"/>
      <c r="M94" s="242"/>
    </row>
    <row r="95" spans="1:78" x14ac:dyDescent="0.25">
      <c r="A95" s="259"/>
      <c r="B95" s="260" t="s">
        <v>99</v>
      </c>
      <c r="C95" s="261" t="s">
        <v>194</v>
      </c>
      <c r="D95" s="262"/>
      <c r="E95" s="263"/>
      <c r="F95" s="264"/>
      <c r="G95" s="265">
        <f>SUM(G92:G94)</f>
        <v>0</v>
      </c>
      <c r="H95" s="266"/>
      <c r="I95" s="267">
        <f>SUM(I92:I94)</f>
        <v>8.7126656399999991</v>
      </c>
      <c r="J95" s="266"/>
      <c r="K95" s="267">
        <f>SUM(K92:K94)</f>
        <v>0</v>
      </c>
      <c r="M95" s="242">
        <v>4</v>
      </c>
      <c r="AY95" s="268">
        <f>SUM(AY92:AY94)</f>
        <v>0</v>
      </c>
      <c r="AZ95" s="268">
        <f>SUM(AZ92:AZ94)</f>
        <v>0</v>
      </c>
      <c r="BA95" s="268">
        <f>SUM(BA92:BA94)</f>
        <v>0</v>
      </c>
      <c r="BB95" s="268">
        <f>SUM(BB92:BB94)</f>
        <v>0</v>
      </c>
      <c r="BC95" s="268">
        <f>SUM(BC92:BC94)</f>
        <v>0</v>
      </c>
    </row>
    <row r="96" spans="1:78" x14ac:dyDescent="0.25">
      <c r="A96" s="232" t="s">
        <v>96</v>
      </c>
      <c r="B96" s="233" t="s">
        <v>198</v>
      </c>
      <c r="C96" s="234" t="s">
        <v>199</v>
      </c>
      <c r="D96" s="235"/>
      <c r="E96" s="236"/>
      <c r="F96" s="236"/>
      <c r="G96" s="237"/>
      <c r="H96" s="238"/>
      <c r="I96" s="239"/>
      <c r="J96" s="240"/>
      <c r="K96" s="241"/>
      <c r="M96" s="242">
        <v>1</v>
      </c>
    </row>
    <row r="97" spans="1:78" x14ac:dyDescent="0.25">
      <c r="A97" s="243">
        <v>22</v>
      </c>
      <c r="B97" s="244" t="s">
        <v>201</v>
      </c>
      <c r="C97" s="245" t="s">
        <v>202</v>
      </c>
      <c r="D97" s="246" t="s">
        <v>110</v>
      </c>
      <c r="E97" s="247">
        <v>0.72</v>
      </c>
      <c r="F97" s="247"/>
      <c r="G97" s="248">
        <f>E97*F97</f>
        <v>0</v>
      </c>
      <c r="H97" s="249">
        <v>2.4463300000000001</v>
      </c>
      <c r="I97" s="250">
        <f>E97*H97</f>
        <v>1.7613576</v>
      </c>
      <c r="J97" s="249">
        <v>0</v>
      </c>
      <c r="K97" s="250">
        <f>E97*J97</f>
        <v>0</v>
      </c>
      <c r="M97" s="242">
        <v>2</v>
      </c>
      <c r="Y97" s="217">
        <v>1</v>
      </c>
      <c r="Z97" s="217">
        <v>1</v>
      </c>
      <c r="AA97" s="217">
        <v>1</v>
      </c>
      <c r="AX97" s="217">
        <v>1</v>
      </c>
      <c r="AY97" s="217">
        <f>IF(AX97=1,G97,0)</f>
        <v>0</v>
      </c>
      <c r="AZ97" s="217">
        <f>IF(AX97=2,G97,0)</f>
        <v>0</v>
      </c>
      <c r="BA97" s="217">
        <f>IF(AX97=3,G97,0)</f>
        <v>0</v>
      </c>
      <c r="BB97" s="217">
        <f>IF(AX97=4,G97,0)</f>
        <v>0</v>
      </c>
      <c r="BC97" s="217">
        <f>IF(AX97=5,G97,0)</f>
        <v>0</v>
      </c>
      <c r="BY97" s="242">
        <v>1</v>
      </c>
      <c r="BZ97" s="242">
        <v>1</v>
      </c>
    </row>
    <row r="98" spans="1:78" x14ac:dyDescent="0.25">
      <c r="A98" s="251"/>
      <c r="B98" s="253"/>
      <c r="C98" s="316" t="s">
        <v>203</v>
      </c>
      <c r="D98" s="310"/>
      <c r="E98" s="254">
        <v>0.72</v>
      </c>
      <c r="F98" s="255"/>
      <c r="G98" s="256"/>
      <c r="H98" s="257"/>
      <c r="I98" s="252"/>
      <c r="J98" s="258"/>
      <c r="K98" s="252"/>
      <c r="M98" s="242"/>
    </row>
    <row r="99" spans="1:78" x14ac:dyDescent="0.25">
      <c r="A99" s="243">
        <v>23</v>
      </c>
      <c r="B99" s="244" t="s">
        <v>204</v>
      </c>
      <c r="C99" s="245" t="s">
        <v>205</v>
      </c>
      <c r="D99" s="246" t="s">
        <v>145</v>
      </c>
      <c r="E99" s="247">
        <v>3.88</v>
      </c>
      <c r="F99" s="247"/>
      <c r="G99" s="248">
        <f>E99*F99</f>
        <v>0</v>
      </c>
      <c r="H99" s="249">
        <v>5.7750000000000003E-2</v>
      </c>
      <c r="I99" s="250">
        <f>E99*H99</f>
        <v>0.22406999999999999</v>
      </c>
      <c r="J99" s="249">
        <v>0</v>
      </c>
      <c r="K99" s="250">
        <f>E99*J99</f>
        <v>0</v>
      </c>
      <c r="M99" s="242">
        <v>2</v>
      </c>
      <c r="Y99" s="217">
        <v>1</v>
      </c>
      <c r="Z99" s="217">
        <v>1</v>
      </c>
      <c r="AA99" s="217">
        <v>1</v>
      </c>
      <c r="AX99" s="217">
        <v>1</v>
      </c>
      <c r="AY99" s="217">
        <f>IF(AX99=1,G99,0)</f>
        <v>0</v>
      </c>
      <c r="AZ99" s="217">
        <f>IF(AX99=2,G99,0)</f>
        <v>0</v>
      </c>
      <c r="BA99" s="217">
        <f>IF(AX99=3,G99,0)</f>
        <v>0</v>
      </c>
      <c r="BB99" s="217">
        <f>IF(AX99=4,G99,0)</f>
        <v>0</v>
      </c>
      <c r="BC99" s="217">
        <f>IF(AX99=5,G99,0)</f>
        <v>0</v>
      </c>
      <c r="BY99" s="242">
        <v>1</v>
      </c>
      <c r="BZ99" s="242">
        <v>1</v>
      </c>
    </row>
    <row r="100" spans="1:78" x14ac:dyDescent="0.25">
      <c r="A100" s="251"/>
      <c r="B100" s="253"/>
      <c r="C100" s="316" t="s">
        <v>206</v>
      </c>
      <c r="D100" s="310"/>
      <c r="E100" s="254">
        <v>3.88</v>
      </c>
      <c r="F100" s="255"/>
      <c r="G100" s="256"/>
      <c r="H100" s="257"/>
      <c r="I100" s="252"/>
      <c r="J100" s="258"/>
      <c r="K100" s="252"/>
      <c r="M100" s="242"/>
    </row>
    <row r="101" spans="1:78" x14ac:dyDescent="0.25">
      <c r="A101" s="243">
        <v>24</v>
      </c>
      <c r="B101" s="244" t="s">
        <v>207</v>
      </c>
      <c r="C101" s="245" t="s">
        <v>208</v>
      </c>
      <c r="D101" s="246" t="s">
        <v>145</v>
      </c>
      <c r="E101" s="247">
        <v>3.88</v>
      </c>
      <c r="F101" s="247"/>
      <c r="G101" s="248">
        <f>E101*F101</f>
        <v>0</v>
      </c>
      <c r="H101" s="249">
        <v>0</v>
      </c>
      <c r="I101" s="250">
        <f>E101*H101</f>
        <v>0</v>
      </c>
      <c r="J101" s="249">
        <v>0</v>
      </c>
      <c r="K101" s="250">
        <f>E101*J101</f>
        <v>0</v>
      </c>
      <c r="M101" s="242">
        <v>2</v>
      </c>
      <c r="Y101" s="217">
        <v>1</v>
      </c>
      <c r="Z101" s="217">
        <v>1</v>
      </c>
      <c r="AA101" s="217">
        <v>1</v>
      </c>
      <c r="AX101" s="217">
        <v>1</v>
      </c>
      <c r="AY101" s="217">
        <f>IF(AX101=1,G101,0)</f>
        <v>0</v>
      </c>
      <c r="AZ101" s="217">
        <f>IF(AX101=2,G101,0)</f>
        <v>0</v>
      </c>
      <c r="BA101" s="217">
        <f>IF(AX101=3,G101,0)</f>
        <v>0</v>
      </c>
      <c r="BB101" s="217">
        <f>IF(AX101=4,G101,0)</f>
        <v>0</v>
      </c>
      <c r="BC101" s="217">
        <f>IF(AX101=5,G101,0)</f>
        <v>0</v>
      </c>
      <c r="BY101" s="242">
        <v>1</v>
      </c>
      <c r="BZ101" s="242">
        <v>1</v>
      </c>
    </row>
    <row r="102" spans="1:78" x14ac:dyDescent="0.25">
      <c r="A102" s="243">
        <v>25</v>
      </c>
      <c r="B102" s="244" t="s">
        <v>209</v>
      </c>
      <c r="C102" s="245" t="s">
        <v>210</v>
      </c>
      <c r="D102" s="246" t="s">
        <v>145</v>
      </c>
      <c r="E102" s="247">
        <v>1</v>
      </c>
      <c r="F102" s="247"/>
      <c r="G102" s="248">
        <f>E102*F102</f>
        <v>0</v>
      </c>
      <c r="H102" s="249">
        <v>5.3499999999999997E-3</v>
      </c>
      <c r="I102" s="250">
        <f>E102*H102</f>
        <v>5.3499999999999997E-3</v>
      </c>
      <c r="J102" s="249">
        <v>0</v>
      </c>
      <c r="K102" s="250">
        <f>E102*J102</f>
        <v>0</v>
      </c>
      <c r="M102" s="242">
        <v>2</v>
      </c>
      <c r="Y102" s="217">
        <v>1</v>
      </c>
      <c r="Z102" s="217">
        <v>1</v>
      </c>
      <c r="AA102" s="217">
        <v>1</v>
      </c>
      <c r="AX102" s="217">
        <v>1</v>
      </c>
      <c r="AY102" s="217">
        <f>IF(AX102=1,G102,0)</f>
        <v>0</v>
      </c>
      <c r="AZ102" s="217">
        <f>IF(AX102=2,G102,0)</f>
        <v>0</v>
      </c>
      <c r="BA102" s="217">
        <f>IF(AX102=3,G102,0)</f>
        <v>0</v>
      </c>
      <c r="BB102" s="217">
        <f>IF(AX102=4,G102,0)</f>
        <v>0</v>
      </c>
      <c r="BC102" s="217">
        <f>IF(AX102=5,G102,0)</f>
        <v>0</v>
      </c>
      <c r="BY102" s="242">
        <v>1</v>
      </c>
      <c r="BZ102" s="242">
        <v>1</v>
      </c>
    </row>
    <row r="103" spans="1:78" x14ac:dyDescent="0.25">
      <c r="A103" s="251"/>
      <c r="B103" s="253"/>
      <c r="C103" s="316" t="s">
        <v>211</v>
      </c>
      <c r="D103" s="310"/>
      <c r="E103" s="254">
        <v>1</v>
      </c>
      <c r="F103" s="255"/>
      <c r="G103" s="256"/>
      <c r="H103" s="257"/>
      <c r="I103" s="252"/>
      <c r="J103" s="258"/>
      <c r="K103" s="252"/>
      <c r="M103" s="242"/>
    </row>
    <row r="104" spans="1:78" x14ac:dyDescent="0.25">
      <c r="A104" s="243">
        <v>26</v>
      </c>
      <c r="B104" s="244" t="s">
        <v>212</v>
      </c>
      <c r="C104" s="245" t="s">
        <v>213</v>
      </c>
      <c r="D104" s="246" t="s">
        <v>145</v>
      </c>
      <c r="E104" s="247">
        <v>1</v>
      </c>
      <c r="F104" s="247"/>
      <c r="G104" s="248">
        <f>E104*F104</f>
        <v>0</v>
      </c>
      <c r="H104" s="249">
        <v>0</v>
      </c>
      <c r="I104" s="250">
        <f>E104*H104</f>
        <v>0</v>
      </c>
      <c r="J104" s="249">
        <v>0</v>
      </c>
      <c r="K104" s="250">
        <f>E104*J104</f>
        <v>0</v>
      </c>
      <c r="M104" s="242">
        <v>2</v>
      </c>
      <c r="Y104" s="217">
        <v>1</v>
      </c>
      <c r="Z104" s="217">
        <v>1</v>
      </c>
      <c r="AA104" s="217">
        <v>1</v>
      </c>
      <c r="AX104" s="217">
        <v>1</v>
      </c>
      <c r="AY104" s="217">
        <f>IF(AX104=1,G104,0)</f>
        <v>0</v>
      </c>
      <c r="AZ104" s="217">
        <f>IF(AX104=2,G104,0)</f>
        <v>0</v>
      </c>
      <c r="BA104" s="217">
        <f>IF(AX104=3,G104,0)</f>
        <v>0</v>
      </c>
      <c r="BB104" s="217">
        <f>IF(AX104=4,G104,0)</f>
        <v>0</v>
      </c>
      <c r="BC104" s="217">
        <f>IF(AX104=5,G104,0)</f>
        <v>0</v>
      </c>
      <c r="BY104" s="242">
        <v>1</v>
      </c>
      <c r="BZ104" s="242">
        <v>1</v>
      </c>
    </row>
    <row r="105" spans="1:78" x14ac:dyDescent="0.25">
      <c r="A105" s="259"/>
      <c r="B105" s="260" t="s">
        <v>99</v>
      </c>
      <c r="C105" s="261" t="s">
        <v>200</v>
      </c>
      <c r="D105" s="262"/>
      <c r="E105" s="263"/>
      <c r="F105" s="264"/>
      <c r="G105" s="265">
        <f>SUM(G96:G104)</f>
        <v>0</v>
      </c>
      <c r="H105" s="266"/>
      <c r="I105" s="267">
        <f>SUM(I96:I104)</f>
        <v>1.9907775999999999</v>
      </c>
      <c r="J105" s="266"/>
      <c r="K105" s="267">
        <f>SUM(K96:K104)</f>
        <v>0</v>
      </c>
      <c r="M105" s="242">
        <v>4</v>
      </c>
      <c r="AY105" s="268">
        <f>SUM(AY96:AY104)</f>
        <v>0</v>
      </c>
      <c r="AZ105" s="268">
        <f>SUM(AZ96:AZ104)</f>
        <v>0</v>
      </c>
      <c r="BA105" s="268">
        <f>SUM(BA96:BA104)</f>
        <v>0</v>
      </c>
      <c r="BB105" s="268">
        <f>SUM(BB96:BB104)</f>
        <v>0</v>
      </c>
      <c r="BC105" s="268">
        <f>SUM(BC96:BC104)</f>
        <v>0</v>
      </c>
    </row>
    <row r="106" spans="1:78" x14ac:dyDescent="0.25">
      <c r="A106" s="232" t="s">
        <v>96</v>
      </c>
      <c r="B106" s="233" t="s">
        <v>214</v>
      </c>
      <c r="C106" s="234" t="s">
        <v>215</v>
      </c>
      <c r="D106" s="235"/>
      <c r="E106" s="236"/>
      <c r="F106" s="236"/>
      <c r="G106" s="237"/>
      <c r="H106" s="238"/>
      <c r="I106" s="239"/>
      <c r="J106" s="240"/>
      <c r="K106" s="241"/>
      <c r="M106" s="242">
        <v>1</v>
      </c>
    </row>
    <row r="107" spans="1:78" x14ac:dyDescent="0.25">
      <c r="A107" s="243">
        <v>27</v>
      </c>
      <c r="B107" s="244" t="s">
        <v>217</v>
      </c>
      <c r="C107" s="245" t="s">
        <v>218</v>
      </c>
      <c r="D107" s="246" t="s">
        <v>145</v>
      </c>
      <c r="E107" s="247">
        <v>118.92</v>
      </c>
      <c r="F107" s="247"/>
      <c r="G107" s="248">
        <f>E107*F107</f>
        <v>0</v>
      </c>
      <c r="H107" s="249">
        <v>0.18906999999999999</v>
      </c>
      <c r="I107" s="250">
        <f>E107*H107</f>
        <v>22.484204399999999</v>
      </c>
      <c r="J107" s="249">
        <v>0</v>
      </c>
      <c r="K107" s="250">
        <f>E107*J107</f>
        <v>0</v>
      </c>
      <c r="M107" s="242">
        <v>2</v>
      </c>
      <c r="Y107" s="217">
        <v>1</v>
      </c>
      <c r="Z107" s="217">
        <v>1</v>
      </c>
      <c r="AA107" s="217">
        <v>1</v>
      </c>
      <c r="AX107" s="217">
        <v>1</v>
      </c>
      <c r="AY107" s="217">
        <f>IF(AX107=1,G107,0)</f>
        <v>0</v>
      </c>
      <c r="AZ107" s="217">
        <f>IF(AX107=2,G107,0)</f>
        <v>0</v>
      </c>
      <c r="BA107" s="217">
        <f>IF(AX107=3,G107,0)</f>
        <v>0</v>
      </c>
      <c r="BB107" s="217">
        <f>IF(AX107=4,G107,0)</f>
        <v>0</v>
      </c>
      <c r="BC107" s="217">
        <f>IF(AX107=5,G107,0)</f>
        <v>0</v>
      </c>
      <c r="BY107" s="242">
        <v>1</v>
      </c>
      <c r="BZ107" s="242">
        <v>1</v>
      </c>
    </row>
    <row r="108" spans="1:78" x14ac:dyDescent="0.25">
      <c r="A108" s="251"/>
      <c r="B108" s="253"/>
      <c r="C108" s="316" t="s">
        <v>219</v>
      </c>
      <c r="D108" s="310"/>
      <c r="E108" s="254">
        <v>0</v>
      </c>
      <c r="F108" s="255"/>
      <c r="G108" s="256"/>
      <c r="H108" s="257"/>
      <c r="I108" s="252"/>
      <c r="J108" s="258"/>
      <c r="K108" s="252"/>
      <c r="M108" s="242"/>
    </row>
    <row r="109" spans="1:78" x14ac:dyDescent="0.25">
      <c r="A109" s="251"/>
      <c r="B109" s="253"/>
      <c r="C109" s="309" t="s">
        <v>112</v>
      </c>
      <c r="D109" s="310"/>
      <c r="E109" s="279">
        <v>0</v>
      </c>
      <c r="F109" s="255"/>
      <c r="G109" s="256"/>
      <c r="H109" s="257"/>
      <c r="I109" s="252"/>
      <c r="J109" s="258"/>
      <c r="K109" s="252"/>
      <c r="M109" s="242"/>
    </row>
    <row r="110" spans="1:78" x14ac:dyDescent="0.25">
      <c r="A110" s="251"/>
      <c r="B110" s="253"/>
      <c r="C110" s="309" t="s">
        <v>147</v>
      </c>
      <c r="D110" s="310"/>
      <c r="E110" s="279">
        <v>25.08</v>
      </c>
      <c r="F110" s="255"/>
      <c r="G110" s="256"/>
      <c r="H110" s="257"/>
      <c r="I110" s="252"/>
      <c r="J110" s="258"/>
      <c r="K110" s="252"/>
      <c r="M110" s="242"/>
    </row>
    <row r="111" spans="1:78" x14ac:dyDescent="0.25">
      <c r="A111" s="251"/>
      <c r="B111" s="253"/>
      <c r="C111" s="309" t="s">
        <v>148</v>
      </c>
      <c r="D111" s="310"/>
      <c r="E111" s="279">
        <v>93.84</v>
      </c>
      <c r="F111" s="255"/>
      <c r="G111" s="256"/>
      <c r="H111" s="257"/>
      <c r="I111" s="252"/>
      <c r="J111" s="258"/>
      <c r="K111" s="252"/>
      <c r="M111" s="242"/>
    </row>
    <row r="112" spans="1:78" x14ac:dyDescent="0.25">
      <c r="A112" s="251"/>
      <c r="B112" s="253"/>
      <c r="C112" s="309" t="s">
        <v>115</v>
      </c>
      <c r="D112" s="310"/>
      <c r="E112" s="279">
        <v>118.92</v>
      </c>
      <c r="F112" s="255"/>
      <c r="G112" s="256"/>
      <c r="H112" s="257"/>
      <c r="I112" s="252"/>
      <c r="J112" s="258"/>
      <c r="K112" s="252"/>
      <c r="M112" s="242"/>
    </row>
    <row r="113" spans="1:78" x14ac:dyDescent="0.25">
      <c r="A113" s="251"/>
      <c r="B113" s="253"/>
      <c r="C113" s="316" t="s">
        <v>149</v>
      </c>
      <c r="D113" s="310"/>
      <c r="E113" s="254">
        <v>118.92</v>
      </c>
      <c r="F113" s="255"/>
      <c r="G113" s="256"/>
      <c r="H113" s="257"/>
      <c r="I113" s="252"/>
      <c r="J113" s="258"/>
      <c r="K113" s="252"/>
      <c r="M113" s="242"/>
    </row>
    <row r="114" spans="1:78" x14ac:dyDescent="0.25">
      <c r="A114" s="259"/>
      <c r="B114" s="260" t="s">
        <v>99</v>
      </c>
      <c r="C114" s="261" t="s">
        <v>216</v>
      </c>
      <c r="D114" s="262"/>
      <c r="E114" s="263"/>
      <c r="F114" s="264"/>
      <c r="G114" s="265">
        <f>SUM(G106:G113)</f>
        <v>0</v>
      </c>
      <c r="H114" s="266"/>
      <c r="I114" s="267">
        <f>SUM(I106:I113)</f>
        <v>22.484204399999999</v>
      </c>
      <c r="J114" s="266"/>
      <c r="K114" s="267">
        <f>SUM(K106:K113)</f>
        <v>0</v>
      </c>
      <c r="M114" s="242">
        <v>4</v>
      </c>
      <c r="AY114" s="268">
        <f>SUM(AY106:AY113)</f>
        <v>0</v>
      </c>
      <c r="AZ114" s="268">
        <f>SUM(AZ106:AZ113)</f>
        <v>0</v>
      </c>
      <c r="BA114" s="268">
        <f>SUM(BA106:BA113)</f>
        <v>0</v>
      </c>
      <c r="BB114" s="268">
        <f>SUM(BB106:BB113)</f>
        <v>0</v>
      </c>
      <c r="BC114" s="268">
        <f>SUM(BC106:BC113)</f>
        <v>0</v>
      </c>
    </row>
    <row r="115" spans="1:78" x14ac:dyDescent="0.25">
      <c r="A115" s="232" t="s">
        <v>96</v>
      </c>
      <c r="B115" s="233" t="s">
        <v>220</v>
      </c>
      <c r="C115" s="234" t="s">
        <v>221</v>
      </c>
      <c r="D115" s="235"/>
      <c r="E115" s="236"/>
      <c r="F115" s="236"/>
      <c r="G115" s="237"/>
      <c r="H115" s="238"/>
      <c r="I115" s="239"/>
      <c r="J115" s="240"/>
      <c r="K115" s="241"/>
      <c r="M115" s="242">
        <v>1</v>
      </c>
    </row>
    <row r="116" spans="1:78" x14ac:dyDescent="0.25">
      <c r="A116" s="243">
        <v>28</v>
      </c>
      <c r="B116" s="244" t="s">
        <v>223</v>
      </c>
      <c r="C116" s="245" t="s">
        <v>224</v>
      </c>
      <c r="D116" s="246" t="s">
        <v>145</v>
      </c>
      <c r="E116" s="247">
        <v>57.078000000000003</v>
      </c>
      <c r="F116" s="247"/>
      <c r="G116" s="248">
        <f>E116*F116</f>
        <v>0</v>
      </c>
      <c r="H116" s="249">
        <v>0</v>
      </c>
      <c r="I116" s="250">
        <f>E116*H116</f>
        <v>0</v>
      </c>
      <c r="J116" s="249">
        <v>0</v>
      </c>
      <c r="K116" s="250">
        <f>E116*J116</f>
        <v>0</v>
      </c>
      <c r="M116" s="242">
        <v>2</v>
      </c>
      <c r="Y116" s="217">
        <v>1</v>
      </c>
      <c r="Z116" s="217">
        <v>1</v>
      </c>
      <c r="AA116" s="217">
        <v>1</v>
      </c>
      <c r="AX116" s="217">
        <v>1</v>
      </c>
      <c r="AY116" s="217">
        <f>IF(AX116=1,G116,0)</f>
        <v>0</v>
      </c>
      <c r="AZ116" s="217">
        <f>IF(AX116=2,G116,0)</f>
        <v>0</v>
      </c>
      <c r="BA116" s="217">
        <f>IF(AX116=3,G116,0)</f>
        <v>0</v>
      </c>
      <c r="BB116" s="217">
        <f>IF(AX116=4,G116,0)</f>
        <v>0</v>
      </c>
      <c r="BC116" s="217">
        <f>IF(AX116=5,G116,0)</f>
        <v>0</v>
      </c>
      <c r="BY116" s="242">
        <v>1</v>
      </c>
      <c r="BZ116" s="242">
        <v>1</v>
      </c>
    </row>
    <row r="117" spans="1:78" x14ac:dyDescent="0.25">
      <c r="A117" s="251"/>
      <c r="B117" s="253"/>
      <c r="C117" s="316" t="s">
        <v>225</v>
      </c>
      <c r="D117" s="310"/>
      <c r="E117" s="254">
        <v>57.078000000000003</v>
      </c>
      <c r="F117" s="255"/>
      <c r="G117" s="256"/>
      <c r="H117" s="257"/>
      <c r="I117" s="252"/>
      <c r="J117" s="258"/>
      <c r="K117" s="252"/>
      <c r="M117" s="242"/>
    </row>
    <row r="118" spans="1:78" x14ac:dyDescent="0.25">
      <c r="A118" s="259"/>
      <c r="B118" s="260" t="s">
        <v>99</v>
      </c>
      <c r="C118" s="261" t="s">
        <v>222</v>
      </c>
      <c r="D118" s="262"/>
      <c r="E118" s="263"/>
      <c r="F118" s="264"/>
      <c r="G118" s="265">
        <f>SUM(G115:G117)</f>
        <v>0</v>
      </c>
      <c r="H118" s="266"/>
      <c r="I118" s="267">
        <f>SUM(I115:I117)</f>
        <v>0</v>
      </c>
      <c r="J118" s="266"/>
      <c r="K118" s="267">
        <f>SUM(K115:K117)</f>
        <v>0</v>
      </c>
      <c r="M118" s="242">
        <v>4</v>
      </c>
      <c r="AY118" s="268">
        <f>SUM(AY115:AY117)</f>
        <v>0</v>
      </c>
      <c r="AZ118" s="268">
        <f>SUM(AZ115:AZ117)</f>
        <v>0</v>
      </c>
      <c r="BA118" s="268">
        <f>SUM(BA115:BA117)</f>
        <v>0</v>
      </c>
      <c r="BB118" s="268">
        <f>SUM(BB115:BB117)</f>
        <v>0</v>
      </c>
      <c r="BC118" s="268">
        <f>SUM(BC115:BC117)</f>
        <v>0</v>
      </c>
    </row>
    <row r="119" spans="1:78" x14ac:dyDescent="0.25">
      <c r="A119" s="232" t="s">
        <v>96</v>
      </c>
      <c r="B119" s="233" t="s">
        <v>226</v>
      </c>
      <c r="C119" s="234" t="s">
        <v>227</v>
      </c>
      <c r="D119" s="235"/>
      <c r="E119" s="236"/>
      <c r="F119" s="236"/>
      <c r="G119" s="237"/>
      <c r="H119" s="238"/>
      <c r="I119" s="239"/>
      <c r="J119" s="240"/>
      <c r="K119" s="241"/>
      <c r="M119" s="242">
        <v>1</v>
      </c>
    </row>
    <row r="120" spans="1:78" x14ac:dyDescent="0.25">
      <c r="A120" s="243">
        <v>29</v>
      </c>
      <c r="B120" s="244" t="s">
        <v>229</v>
      </c>
      <c r="C120" s="245" t="s">
        <v>230</v>
      </c>
      <c r="D120" s="246" t="s">
        <v>110</v>
      </c>
      <c r="E120" s="247">
        <v>12.306100000000001</v>
      </c>
      <c r="F120" s="247"/>
      <c r="G120" s="248">
        <f>E120*F120</f>
        <v>0</v>
      </c>
      <c r="H120" s="249">
        <v>2.3785500000000002</v>
      </c>
      <c r="I120" s="250">
        <f>E120*H120</f>
        <v>29.270674155000005</v>
      </c>
      <c r="J120" s="249">
        <v>0</v>
      </c>
      <c r="K120" s="250">
        <f>E120*J120</f>
        <v>0</v>
      </c>
      <c r="M120" s="242">
        <v>2</v>
      </c>
      <c r="Y120" s="217">
        <v>1</v>
      </c>
      <c r="Z120" s="217">
        <v>1</v>
      </c>
      <c r="AA120" s="217">
        <v>1</v>
      </c>
      <c r="AX120" s="217">
        <v>1</v>
      </c>
      <c r="AY120" s="217">
        <f>IF(AX120=1,G120,0)</f>
        <v>0</v>
      </c>
      <c r="AZ120" s="217">
        <f>IF(AX120=2,G120,0)</f>
        <v>0</v>
      </c>
      <c r="BA120" s="217">
        <f>IF(AX120=3,G120,0)</f>
        <v>0</v>
      </c>
      <c r="BB120" s="217">
        <f>IF(AX120=4,G120,0)</f>
        <v>0</v>
      </c>
      <c r="BC120" s="217">
        <f>IF(AX120=5,G120,0)</f>
        <v>0</v>
      </c>
      <c r="BY120" s="242">
        <v>1</v>
      </c>
      <c r="BZ120" s="242">
        <v>1</v>
      </c>
    </row>
    <row r="121" spans="1:78" x14ac:dyDescent="0.25">
      <c r="A121" s="251"/>
      <c r="B121" s="253"/>
      <c r="C121" s="316" t="s">
        <v>231</v>
      </c>
      <c r="D121" s="310"/>
      <c r="E121" s="254">
        <v>0</v>
      </c>
      <c r="F121" s="255"/>
      <c r="G121" s="256"/>
      <c r="H121" s="257"/>
      <c r="I121" s="252"/>
      <c r="J121" s="258"/>
      <c r="K121" s="252"/>
      <c r="M121" s="242"/>
    </row>
    <row r="122" spans="1:78" x14ac:dyDescent="0.25">
      <c r="A122" s="251"/>
      <c r="B122" s="253"/>
      <c r="C122" s="309" t="s">
        <v>112</v>
      </c>
      <c r="D122" s="310"/>
      <c r="E122" s="279">
        <v>0</v>
      </c>
      <c r="F122" s="255"/>
      <c r="G122" s="256"/>
      <c r="H122" s="257"/>
      <c r="I122" s="252"/>
      <c r="J122" s="258"/>
      <c r="K122" s="252"/>
      <c r="M122" s="242"/>
    </row>
    <row r="123" spans="1:78" x14ac:dyDescent="0.25">
      <c r="A123" s="251"/>
      <c r="B123" s="253"/>
      <c r="C123" s="309" t="s">
        <v>232</v>
      </c>
      <c r="D123" s="310"/>
      <c r="E123" s="279">
        <v>2.508</v>
      </c>
      <c r="F123" s="255"/>
      <c r="G123" s="256"/>
      <c r="H123" s="257"/>
      <c r="I123" s="252"/>
      <c r="J123" s="258"/>
      <c r="K123" s="252"/>
      <c r="M123" s="242"/>
    </row>
    <row r="124" spans="1:78" x14ac:dyDescent="0.25">
      <c r="A124" s="251"/>
      <c r="B124" s="253"/>
      <c r="C124" s="309" t="s">
        <v>233</v>
      </c>
      <c r="D124" s="310"/>
      <c r="E124" s="279">
        <v>9.3840000000000003</v>
      </c>
      <c r="F124" s="255"/>
      <c r="G124" s="256"/>
      <c r="H124" s="257"/>
      <c r="I124" s="252"/>
      <c r="J124" s="258"/>
      <c r="K124" s="252"/>
      <c r="M124" s="242"/>
    </row>
    <row r="125" spans="1:78" x14ac:dyDescent="0.25">
      <c r="A125" s="251"/>
      <c r="B125" s="253"/>
      <c r="C125" s="309" t="s">
        <v>115</v>
      </c>
      <c r="D125" s="310"/>
      <c r="E125" s="279">
        <v>11.891999999999999</v>
      </c>
      <c r="F125" s="255"/>
      <c r="G125" s="256"/>
      <c r="H125" s="257"/>
      <c r="I125" s="252"/>
      <c r="J125" s="258"/>
      <c r="K125" s="252"/>
      <c r="M125" s="242"/>
    </row>
    <row r="126" spans="1:78" x14ac:dyDescent="0.25">
      <c r="A126" s="251"/>
      <c r="B126" s="253"/>
      <c r="C126" s="316" t="s">
        <v>234</v>
      </c>
      <c r="D126" s="310"/>
      <c r="E126" s="254">
        <v>12.306100000000001</v>
      </c>
      <c r="F126" s="255"/>
      <c r="G126" s="256"/>
      <c r="H126" s="257"/>
      <c r="I126" s="252"/>
      <c r="J126" s="258"/>
      <c r="K126" s="252"/>
      <c r="M126" s="242"/>
    </row>
    <row r="127" spans="1:78" x14ac:dyDescent="0.25">
      <c r="A127" s="259"/>
      <c r="B127" s="260" t="s">
        <v>99</v>
      </c>
      <c r="C127" s="261" t="s">
        <v>228</v>
      </c>
      <c r="D127" s="262"/>
      <c r="E127" s="263"/>
      <c r="F127" s="264"/>
      <c r="G127" s="265">
        <f>SUM(G119:G126)</f>
        <v>0</v>
      </c>
      <c r="H127" s="266"/>
      <c r="I127" s="267">
        <f>SUM(I119:I126)</f>
        <v>29.270674155000005</v>
      </c>
      <c r="J127" s="266"/>
      <c r="K127" s="267">
        <f>SUM(K119:K126)</f>
        <v>0</v>
      </c>
      <c r="M127" s="242">
        <v>4</v>
      </c>
      <c r="AY127" s="268">
        <f>SUM(AY119:AY126)</f>
        <v>0</v>
      </c>
      <c r="AZ127" s="268">
        <f>SUM(AZ119:AZ126)</f>
        <v>0</v>
      </c>
      <c r="BA127" s="268">
        <f>SUM(BA119:BA126)</f>
        <v>0</v>
      </c>
      <c r="BB127" s="268">
        <f>SUM(BB119:BB126)</f>
        <v>0</v>
      </c>
      <c r="BC127" s="268">
        <f>SUM(BC119:BC126)</f>
        <v>0</v>
      </c>
    </row>
    <row r="128" spans="1:78" x14ac:dyDescent="0.25">
      <c r="A128" s="232" t="s">
        <v>96</v>
      </c>
      <c r="B128" s="233" t="s">
        <v>235</v>
      </c>
      <c r="C128" s="234" t="s">
        <v>236</v>
      </c>
      <c r="D128" s="235"/>
      <c r="E128" s="236"/>
      <c r="F128" s="236"/>
      <c r="G128" s="237"/>
      <c r="H128" s="238"/>
      <c r="I128" s="239"/>
      <c r="J128" s="240"/>
      <c r="K128" s="241"/>
      <c r="M128" s="242">
        <v>1</v>
      </c>
    </row>
    <row r="129" spans="1:78" x14ac:dyDescent="0.25">
      <c r="A129" s="243">
        <v>30</v>
      </c>
      <c r="B129" s="244" t="s">
        <v>238</v>
      </c>
      <c r="C129" s="245" t="s">
        <v>239</v>
      </c>
      <c r="D129" s="246" t="s">
        <v>145</v>
      </c>
      <c r="E129" s="247">
        <v>57.078000000000003</v>
      </c>
      <c r="F129" s="247"/>
      <c r="G129" s="248">
        <f>E129*F129</f>
        <v>0</v>
      </c>
      <c r="H129" s="249">
        <v>5.9500000000000004E-3</v>
      </c>
      <c r="I129" s="250">
        <f>E129*H129</f>
        <v>0.33961410000000003</v>
      </c>
      <c r="J129" s="249">
        <v>0</v>
      </c>
      <c r="K129" s="250">
        <f>E129*J129</f>
        <v>0</v>
      </c>
      <c r="M129" s="242">
        <v>2</v>
      </c>
      <c r="Y129" s="217">
        <v>1</v>
      </c>
      <c r="Z129" s="217">
        <v>1</v>
      </c>
      <c r="AA129" s="217">
        <v>1</v>
      </c>
      <c r="AX129" s="217">
        <v>1</v>
      </c>
      <c r="AY129" s="217">
        <f>IF(AX129=1,G129,0)</f>
        <v>0</v>
      </c>
      <c r="AZ129" s="217">
        <f>IF(AX129=2,G129,0)</f>
        <v>0</v>
      </c>
      <c r="BA129" s="217">
        <f>IF(AX129=3,G129,0)</f>
        <v>0</v>
      </c>
      <c r="BB129" s="217">
        <f>IF(AX129=4,G129,0)</f>
        <v>0</v>
      </c>
      <c r="BC129" s="217">
        <f>IF(AX129=5,G129,0)</f>
        <v>0</v>
      </c>
      <c r="BY129" s="242">
        <v>1</v>
      </c>
      <c r="BZ129" s="242">
        <v>1</v>
      </c>
    </row>
    <row r="130" spans="1:78" x14ac:dyDescent="0.25">
      <c r="A130" s="251"/>
      <c r="B130" s="253"/>
      <c r="C130" s="316" t="s">
        <v>225</v>
      </c>
      <c r="D130" s="310"/>
      <c r="E130" s="254">
        <v>57.078000000000003</v>
      </c>
      <c r="F130" s="255"/>
      <c r="G130" s="256"/>
      <c r="H130" s="257"/>
      <c r="I130" s="252"/>
      <c r="J130" s="258"/>
      <c r="K130" s="252"/>
      <c r="M130" s="242"/>
    </row>
    <row r="131" spans="1:78" x14ac:dyDescent="0.25">
      <c r="A131" s="243">
        <v>31</v>
      </c>
      <c r="B131" s="244" t="s">
        <v>240</v>
      </c>
      <c r="C131" s="245" t="s">
        <v>241</v>
      </c>
      <c r="D131" s="246" t="s">
        <v>242</v>
      </c>
      <c r="E131" s="247">
        <v>67.2</v>
      </c>
      <c r="F131" s="247"/>
      <c r="G131" s="248">
        <f>E131*F131</f>
        <v>0</v>
      </c>
      <c r="H131" s="249">
        <v>0</v>
      </c>
      <c r="I131" s="250">
        <f>E131*H131</f>
        <v>0</v>
      </c>
      <c r="J131" s="249">
        <v>0</v>
      </c>
      <c r="K131" s="250">
        <f>E131*J131</f>
        <v>0</v>
      </c>
      <c r="M131" s="242">
        <v>2</v>
      </c>
      <c r="Y131" s="217">
        <v>1</v>
      </c>
      <c r="Z131" s="217">
        <v>1</v>
      </c>
      <c r="AA131" s="217">
        <v>1</v>
      </c>
      <c r="AX131" s="217">
        <v>1</v>
      </c>
      <c r="AY131" s="217">
        <f>IF(AX131=1,G131,0)</f>
        <v>0</v>
      </c>
      <c r="AZ131" s="217">
        <f>IF(AX131=2,G131,0)</f>
        <v>0</v>
      </c>
      <c r="BA131" s="217">
        <f>IF(AX131=3,G131,0)</f>
        <v>0</v>
      </c>
      <c r="BB131" s="217">
        <f>IF(AX131=4,G131,0)</f>
        <v>0</v>
      </c>
      <c r="BC131" s="217">
        <f>IF(AX131=5,G131,0)</f>
        <v>0</v>
      </c>
      <c r="BY131" s="242">
        <v>1</v>
      </c>
      <c r="BZ131" s="242">
        <v>1</v>
      </c>
    </row>
    <row r="132" spans="1:78" x14ac:dyDescent="0.25">
      <c r="A132" s="251"/>
      <c r="B132" s="253"/>
      <c r="C132" s="309" t="s">
        <v>112</v>
      </c>
      <c r="D132" s="310"/>
      <c r="E132" s="279">
        <v>0</v>
      </c>
      <c r="F132" s="255"/>
      <c r="G132" s="256"/>
      <c r="H132" s="257"/>
      <c r="I132" s="252"/>
      <c r="J132" s="258"/>
      <c r="K132" s="252"/>
      <c r="M132" s="242"/>
    </row>
    <row r="133" spans="1:78" x14ac:dyDescent="0.25">
      <c r="A133" s="251"/>
      <c r="B133" s="253"/>
      <c r="C133" s="309" t="s">
        <v>243</v>
      </c>
      <c r="D133" s="310"/>
      <c r="E133" s="279">
        <v>23.3</v>
      </c>
      <c r="F133" s="255"/>
      <c r="G133" s="256"/>
      <c r="H133" s="257"/>
      <c r="I133" s="252"/>
      <c r="J133" s="258"/>
      <c r="K133" s="252"/>
      <c r="M133" s="242"/>
    </row>
    <row r="134" spans="1:78" x14ac:dyDescent="0.25">
      <c r="A134" s="251"/>
      <c r="B134" s="253"/>
      <c r="C134" s="309" t="s">
        <v>244</v>
      </c>
      <c r="D134" s="310"/>
      <c r="E134" s="279">
        <v>43.9</v>
      </c>
      <c r="F134" s="255"/>
      <c r="G134" s="256"/>
      <c r="H134" s="257"/>
      <c r="I134" s="252"/>
      <c r="J134" s="258"/>
      <c r="K134" s="252"/>
      <c r="M134" s="242"/>
    </row>
    <row r="135" spans="1:78" x14ac:dyDescent="0.25">
      <c r="A135" s="251"/>
      <c r="B135" s="253"/>
      <c r="C135" s="309" t="s">
        <v>115</v>
      </c>
      <c r="D135" s="310"/>
      <c r="E135" s="279">
        <v>67.2</v>
      </c>
      <c r="F135" s="255"/>
      <c r="G135" s="256"/>
      <c r="H135" s="257"/>
      <c r="I135" s="252"/>
      <c r="J135" s="258"/>
      <c r="K135" s="252"/>
      <c r="M135" s="242"/>
    </row>
    <row r="136" spans="1:78" x14ac:dyDescent="0.25">
      <c r="A136" s="251"/>
      <c r="B136" s="253"/>
      <c r="C136" s="316" t="s">
        <v>245</v>
      </c>
      <c r="D136" s="310"/>
      <c r="E136" s="254">
        <v>67.2</v>
      </c>
      <c r="F136" s="255"/>
      <c r="G136" s="256"/>
      <c r="H136" s="257"/>
      <c r="I136" s="252"/>
      <c r="J136" s="258"/>
      <c r="K136" s="252"/>
      <c r="M136" s="242"/>
    </row>
    <row r="137" spans="1:78" x14ac:dyDescent="0.25">
      <c r="A137" s="259"/>
      <c r="B137" s="260" t="s">
        <v>99</v>
      </c>
      <c r="C137" s="261" t="s">
        <v>237</v>
      </c>
      <c r="D137" s="262"/>
      <c r="E137" s="263"/>
      <c r="F137" s="264"/>
      <c r="G137" s="265">
        <f>SUM(G128:G136)</f>
        <v>0</v>
      </c>
      <c r="H137" s="266"/>
      <c r="I137" s="267">
        <f>SUM(I128:I136)</f>
        <v>0.33961410000000003</v>
      </c>
      <c r="J137" s="266"/>
      <c r="K137" s="267">
        <f>SUM(K128:K136)</f>
        <v>0</v>
      </c>
      <c r="M137" s="242">
        <v>4</v>
      </c>
      <c r="AY137" s="268">
        <f>SUM(AY128:AY136)</f>
        <v>0</v>
      </c>
      <c r="AZ137" s="268">
        <f>SUM(AZ128:AZ136)</f>
        <v>0</v>
      </c>
      <c r="BA137" s="268">
        <f>SUM(BA128:BA136)</f>
        <v>0</v>
      </c>
      <c r="BB137" s="268">
        <f>SUM(BB128:BB136)</f>
        <v>0</v>
      </c>
      <c r="BC137" s="268">
        <f>SUM(BC128:BC136)</f>
        <v>0</v>
      </c>
    </row>
    <row r="138" spans="1:78" x14ac:dyDescent="0.25">
      <c r="A138" s="232" t="s">
        <v>96</v>
      </c>
      <c r="B138" s="233" t="s">
        <v>246</v>
      </c>
      <c r="C138" s="234" t="s">
        <v>247</v>
      </c>
      <c r="D138" s="235"/>
      <c r="E138" s="236"/>
      <c r="F138" s="236"/>
      <c r="G138" s="237"/>
      <c r="H138" s="238"/>
      <c r="I138" s="239"/>
      <c r="J138" s="240"/>
      <c r="K138" s="241"/>
      <c r="M138" s="242">
        <v>1</v>
      </c>
    </row>
    <row r="139" spans="1:78" x14ac:dyDescent="0.25">
      <c r="A139" s="243">
        <v>32</v>
      </c>
      <c r="B139" s="244" t="s">
        <v>249</v>
      </c>
      <c r="C139" s="245" t="s">
        <v>250</v>
      </c>
      <c r="D139" s="246" t="s">
        <v>145</v>
      </c>
      <c r="E139" s="247">
        <v>84</v>
      </c>
      <c r="F139" s="247"/>
      <c r="G139" s="248">
        <f>E139*F139</f>
        <v>0</v>
      </c>
      <c r="H139" s="249">
        <v>3.0000000000000001E-5</v>
      </c>
      <c r="I139" s="250">
        <f>E139*H139</f>
        <v>2.5200000000000001E-3</v>
      </c>
      <c r="J139" s="249">
        <v>0</v>
      </c>
      <c r="K139" s="250">
        <f>E139*J139</f>
        <v>0</v>
      </c>
      <c r="M139" s="242">
        <v>2</v>
      </c>
      <c r="Y139" s="217">
        <v>1</v>
      </c>
      <c r="Z139" s="217">
        <v>1</v>
      </c>
      <c r="AA139" s="217">
        <v>1</v>
      </c>
      <c r="AX139" s="217">
        <v>1</v>
      </c>
      <c r="AY139" s="217">
        <f>IF(AX139=1,G139,0)</f>
        <v>0</v>
      </c>
      <c r="AZ139" s="217">
        <f>IF(AX139=2,G139,0)</f>
        <v>0</v>
      </c>
      <c r="BA139" s="217">
        <f>IF(AX139=3,G139,0)</f>
        <v>0</v>
      </c>
      <c r="BB139" s="217">
        <f>IF(AX139=4,G139,0)</f>
        <v>0</v>
      </c>
      <c r="BC139" s="217">
        <f>IF(AX139=5,G139,0)</f>
        <v>0</v>
      </c>
      <c r="BY139" s="242">
        <v>1</v>
      </c>
      <c r="BZ139" s="242">
        <v>1</v>
      </c>
    </row>
    <row r="140" spans="1:78" x14ac:dyDescent="0.25">
      <c r="A140" s="251"/>
      <c r="B140" s="253"/>
      <c r="C140" s="316" t="s">
        <v>251</v>
      </c>
      <c r="D140" s="310"/>
      <c r="E140" s="254">
        <v>84</v>
      </c>
      <c r="F140" s="255"/>
      <c r="G140" s="256"/>
      <c r="H140" s="257"/>
      <c r="I140" s="252"/>
      <c r="J140" s="258"/>
      <c r="K140" s="252"/>
      <c r="M140" s="242"/>
    </row>
    <row r="141" spans="1:78" x14ac:dyDescent="0.25">
      <c r="A141" s="259"/>
      <c r="B141" s="260" t="s">
        <v>99</v>
      </c>
      <c r="C141" s="261" t="s">
        <v>248</v>
      </c>
      <c r="D141" s="262"/>
      <c r="E141" s="263"/>
      <c r="F141" s="264"/>
      <c r="G141" s="265">
        <f>SUM(G138:G140)</f>
        <v>0</v>
      </c>
      <c r="H141" s="266"/>
      <c r="I141" s="267">
        <f>SUM(I138:I140)</f>
        <v>2.5200000000000001E-3</v>
      </c>
      <c r="J141" s="266"/>
      <c r="K141" s="267">
        <f>SUM(K138:K140)</f>
        <v>0</v>
      </c>
      <c r="M141" s="242">
        <v>4</v>
      </c>
      <c r="AY141" s="268">
        <f>SUM(AY138:AY140)</f>
        <v>0</v>
      </c>
      <c r="AZ141" s="268">
        <f>SUM(AZ138:AZ140)</f>
        <v>0</v>
      </c>
      <c r="BA141" s="268">
        <f>SUM(BA138:BA140)</f>
        <v>0</v>
      </c>
      <c r="BB141" s="268">
        <f>SUM(BB138:BB140)</f>
        <v>0</v>
      </c>
      <c r="BC141" s="268">
        <f>SUM(BC138:BC140)</f>
        <v>0</v>
      </c>
    </row>
    <row r="142" spans="1:78" x14ac:dyDescent="0.25">
      <c r="A142" s="232" t="s">
        <v>96</v>
      </c>
      <c r="B142" s="233" t="s">
        <v>252</v>
      </c>
      <c r="C142" s="234" t="s">
        <v>253</v>
      </c>
      <c r="D142" s="235"/>
      <c r="E142" s="236"/>
      <c r="F142" s="236"/>
      <c r="G142" s="237"/>
      <c r="H142" s="238"/>
      <c r="I142" s="239"/>
      <c r="J142" s="240"/>
      <c r="K142" s="241"/>
      <c r="M142" s="242">
        <v>1</v>
      </c>
    </row>
    <row r="143" spans="1:78" x14ac:dyDescent="0.25">
      <c r="A143" s="243">
        <v>33</v>
      </c>
      <c r="B143" s="244" t="s">
        <v>255</v>
      </c>
      <c r="C143" s="245" t="s">
        <v>256</v>
      </c>
      <c r="D143" s="246" t="s">
        <v>167</v>
      </c>
      <c r="E143" s="247">
        <v>385.747078085</v>
      </c>
      <c r="F143" s="247"/>
      <c r="G143" s="248">
        <f>E143*F143</f>
        <v>0</v>
      </c>
      <c r="H143" s="249">
        <v>0</v>
      </c>
      <c r="I143" s="250">
        <f>E143*H143</f>
        <v>0</v>
      </c>
      <c r="J143" s="249"/>
      <c r="K143" s="250">
        <f>E143*J143</f>
        <v>0</v>
      </c>
      <c r="M143" s="242">
        <v>2</v>
      </c>
      <c r="Y143" s="217">
        <v>7</v>
      </c>
      <c r="Z143" s="217">
        <v>1</v>
      </c>
      <c r="AA143" s="217">
        <v>2</v>
      </c>
      <c r="AX143" s="217">
        <v>1</v>
      </c>
      <c r="AY143" s="217">
        <f>IF(AX143=1,G143,0)</f>
        <v>0</v>
      </c>
      <c r="AZ143" s="217">
        <f>IF(AX143=2,G143,0)</f>
        <v>0</v>
      </c>
      <c r="BA143" s="217">
        <f>IF(AX143=3,G143,0)</f>
        <v>0</v>
      </c>
      <c r="BB143" s="217">
        <f>IF(AX143=4,G143,0)</f>
        <v>0</v>
      </c>
      <c r="BC143" s="217">
        <f>IF(AX143=5,G143,0)</f>
        <v>0</v>
      </c>
      <c r="BY143" s="242">
        <v>7</v>
      </c>
      <c r="BZ143" s="242">
        <v>1</v>
      </c>
    </row>
    <row r="144" spans="1:78" x14ac:dyDescent="0.25">
      <c r="A144" s="259"/>
      <c r="B144" s="260" t="s">
        <v>99</v>
      </c>
      <c r="C144" s="261" t="s">
        <v>254</v>
      </c>
      <c r="D144" s="262"/>
      <c r="E144" s="263"/>
      <c r="F144" s="264"/>
      <c r="G144" s="265">
        <f>SUM(G142:G143)</f>
        <v>0</v>
      </c>
      <c r="H144" s="266"/>
      <c r="I144" s="267">
        <f>SUM(I142:I143)</f>
        <v>0</v>
      </c>
      <c r="J144" s="266"/>
      <c r="K144" s="267">
        <f>SUM(K142:K143)</f>
        <v>0</v>
      </c>
      <c r="M144" s="242">
        <v>4</v>
      </c>
      <c r="AY144" s="268">
        <f>SUM(AY142:AY143)</f>
        <v>0</v>
      </c>
      <c r="AZ144" s="268">
        <f>SUM(AZ142:AZ143)</f>
        <v>0</v>
      </c>
      <c r="BA144" s="268">
        <f>SUM(BA142:BA143)</f>
        <v>0</v>
      </c>
      <c r="BB144" s="268">
        <f>SUM(BB142:BB143)</f>
        <v>0</v>
      </c>
      <c r="BC144" s="268">
        <f>SUM(BC142:BC143)</f>
        <v>0</v>
      </c>
    </row>
    <row r="145" spans="1:78" x14ac:dyDescent="0.25">
      <c r="A145" s="232" t="s">
        <v>96</v>
      </c>
      <c r="B145" s="233" t="s">
        <v>257</v>
      </c>
      <c r="C145" s="234" t="s">
        <v>258</v>
      </c>
      <c r="D145" s="235"/>
      <c r="E145" s="236"/>
      <c r="F145" s="236"/>
      <c r="G145" s="237"/>
      <c r="H145" s="238"/>
      <c r="I145" s="239"/>
      <c r="J145" s="240"/>
      <c r="K145" s="241"/>
      <c r="M145" s="242">
        <v>4</v>
      </c>
    </row>
    <row r="146" spans="1:78" ht="20.399999999999999" x14ac:dyDescent="0.25">
      <c r="A146" s="243">
        <v>34</v>
      </c>
      <c r="B146" s="244" t="s">
        <v>260</v>
      </c>
      <c r="C146" s="245" t="s">
        <v>261</v>
      </c>
      <c r="D146" s="246" t="s">
        <v>242</v>
      </c>
      <c r="E146" s="247">
        <v>70.900000000000006</v>
      </c>
      <c r="F146" s="247"/>
      <c r="G146" s="248">
        <f>E146*F146</f>
        <v>0</v>
      </c>
      <c r="H146" s="249">
        <v>9.8999999999999999E-4</v>
      </c>
      <c r="I146" s="250">
        <f>E146*H146</f>
        <v>7.0191000000000003E-2</v>
      </c>
      <c r="J146" s="249">
        <v>0</v>
      </c>
      <c r="K146" s="250">
        <f>E146*J146</f>
        <v>0</v>
      </c>
      <c r="M146" s="242">
        <v>4</v>
      </c>
      <c r="Y146" s="217">
        <v>1</v>
      </c>
      <c r="Z146" s="217">
        <v>9</v>
      </c>
      <c r="AA146" s="217">
        <v>9</v>
      </c>
      <c r="AX146" s="217">
        <v>4</v>
      </c>
      <c r="AY146" s="217">
        <f>IF(AX146=1,G146,0)</f>
        <v>0</v>
      </c>
      <c r="AZ146" s="217">
        <f>IF(AX146=2,G146,0)</f>
        <v>0</v>
      </c>
      <c r="BA146" s="217">
        <f>IF(AX146=3,G146,0)</f>
        <v>0</v>
      </c>
      <c r="BB146" s="217">
        <f>IF(AX146=4,G146,0)</f>
        <v>0</v>
      </c>
      <c r="BC146" s="217">
        <f>IF(AX146=5,G146,0)</f>
        <v>0</v>
      </c>
      <c r="BY146" s="242">
        <v>1</v>
      </c>
      <c r="BZ146" s="242">
        <v>9</v>
      </c>
    </row>
    <row r="147" spans="1:78" x14ac:dyDescent="0.25">
      <c r="A147" s="251"/>
      <c r="B147" s="253"/>
      <c r="C147" s="316" t="s">
        <v>262</v>
      </c>
      <c r="D147" s="310"/>
      <c r="E147" s="254">
        <v>70.900000000000006</v>
      </c>
      <c r="F147" s="255"/>
      <c r="G147" s="256"/>
      <c r="H147" s="257"/>
      <c r="I147" s="252"/>
      <c r="J147" s="258"/>
      <c r="K147" s="252"/>
      <c r="M147" s="242"/>
    </row>
    <row r="148" spans="1:78" ht="20.399999999999999" x14ac:dyDescent="0.25">
      <c r="A148" s="243">
        <v>35</v>
      </c>
      <c r="B148" s="244" t="s">
        <v>263</v>
      </c>
      <c r="C148" s="245" t="s">
        <v>264</v>
      </c>
      <c r="D148" s="246" t="s">
        <v>265</v>
      </c>
      <c r="E148" s="247">
        <v>10</v>
      </c>
      <c r="F148" s="247"/>
      <c r="G148" s="248">
        <f>E148*F148</f>
        <v>0</v>
      </c>
      <c r="H148" s="249">
        <v>2.0000000000000001E-4</v>
      </c>
      <c r="I148" s="250">
        <f>E148*H148</f>
        <v>2E-3</v>
      </c>
      <c r="J148" s="249">
        <v>0</v>
      </c>
      <c r="K148" s="250">
        <f>E148*J148</f>
        <v>0</v>
      </c>
      <c r="M148" s="242">
        <v>2</v>
      </c>
      <c r="Y148" s="217">
        <v>1</v>
      </c>
      <c r="Z148" s="217">
        <v>9</v>
      </c>
      <c r="AA148" s="217">
        <v>9</v>
      </c>
      <c r="AX148" s="217">
        <v>4</v>
      </c>
      <c r="AY148" s="217">
        <f>IF(AX148=1,G148,0)</f>
        <v>0</v>
      </c>
      <c r="AZ148" s="217">
        <f>IF(AX148=2,G148,0)</f>
        <v>0</v>
      </c>
      <c r="BA148" s="217">
        <f>IF(AX148=3,G148,0)</f>
        <v>0</v>
      </c>
      <c r="BB148" s="217">
        <f>IF(AX148=4,G148,0)</f>
        <v>0</v>
      </c>
      <c r="BC148" s="217">
        <f>IF(AX148=5,G148,0)</f>
        <v>0</v>
      </c>
      <c r="BY148" s="242">
        <v>1</v>
      </c>
      <c r="BZ148" s="242">
        <v>9</v>
      </c>
    </row>
    <row r="149" spans="1:78" x14ac:dyDescent="0.25">
      <c r="A149" s="259"/>
      <c r="B149" s="260" t="s">
        <v>99</v>
      </c>
      <c r="C149" s="261" t="s">
        <v>259</v>
      </c>
      <c r="D149" s="262"/>
      <c r="E149" s="263"/>
      <c r="F149" s="264"/>
      <c r="G149" s="265">
        <f>SUM(G145:G148)</f>
        <v>0</v>
      </c>
      <c r="H149" s="266"/>
      <c r="I149" s="267">
        <f>SUM(I145:I148)</f>
        <v>7.2191000000000005E-2</v>
      </c>
      <c r="J149" s="266"/>
      <c r="K149" s="267">
        <f>SUM(K145:K148)</f>
        <v>0</v>
      </c>
      <c r="M149" s="242">
        <v>4</v>
      </c>
      <c r="AY149" s="268">
        <f>SUM(AY145:AY148)</f>
        <v>0</v>
      </c>
      <c r="AZ149" s="268">
        <f>SUM(AZ145:AZ148)</f>
        <v>0</v>
      </c>
      <c r="BA149" s="268">
        <f>SUM(BA145:BA148)</f>
        <v>0</v>
      </c>
      <c r="BB149" s="268">
        <f>SUM(BB145:BB148)</f>
        <v>0</v>
      </c>
      <c r="BC149" s="268">
        <f>SUM(BC145:BC148)</f>
        <v>0</v>
      </c>
    </row>
    <row r="150" spans="1:78" x14ac:dyDescent="0.25">
      <c r="E150" s="217"/>
    </row>
    <row r="151" spans="1:78" x14ac:dyDescent="0.25">
      <c r="E151" s="217"/>
    </row>
    <row r="152" spans="1:78" x14ac:dyDescent="0.25">
      <c r="E152" s="217"/>
    </row>
    <row r="153" spans="1:78" x14ac:dyDescent="0.25">
      <c r="E153" s="217"/>
    </row>
    <row r="154" spans="1:78" x14ac:dyDescent="0.25">
      <c r="E154" s="217"/>
    </row>
    <row r="155" spans="1:78" x14ac:dyDescent="0.25">
      <c r="E155" s="217"/>
    </row>
    <row r="156" spans="1:78" x14ac:dyDescent="0.25">
      <c r="E156" s="217"/>
    </row>
    <row r="157" spans="1:78" x14ac:dyDescent="0.25">
      <c r="E157" s="217"/>
    </row>
    <row r="158" spans="1:78" x14ac:dyDescent="0.25">
      <c r="E158" s="217"/>
    </row>
    <row r="159" spans="1:78" x14ac:dyDescent="0.25">
      <c r="E159" s="217"/>
    </row>
    <row r="160" spans="1:78" x14ac:dyDescent="0.25">
      <c r="E160" s="217"/>
    </row>
    <row r="161" spans="1:7" x14ac:dyDescent="0.25">
      <c r="E161" s="217"/>
    </row>
    <row r="162" spans="1:7" x14ac:dyDescent="0.25">
      <c r="E162" s="217"/>
    </row>
    <row r="163" spans="1:7" x14ac:dyDescent="0.25">
      <c r="E163" s="217"/>
    </row>
    <row r="164" spans="1:7" x14ac:dyDescent="0.25">
      <c r="E164" s="217"/>
    </row>
    <row r="165" spans="1:7" x14ac:dyDescent="0.25">
      <c r="E165" s="217"/>
    </row>
    <row r="166" spans="1:7" x14ac:dyDescent="0.25">
      <c r="E166" s="217"/>
    </row>
    <row r="167" spans="1:7" x14ac:dyDescent="0.25">
      <c r="E167" s="217"/>
    </row>
    <row r="168" spans="1:7" x14ac:dyDescent="0.25">
      <c r="E168" s="217"/>
    </row>
    <row r="169" spans="1:7" x14ac:dyDescent="0.25">
      <c r="E169" s="217"/>
    </row>
    <row r="170" spans="1:7" x14ac:dyDescent="0.25">
      <c r="E170" s="217"/>
    </row>
    <row r="171" spans="1:7" x14ac:dyDescent="0.25">
      <c r="E171" s="217"/>
    </row>
    <row r="172" spans="1:7" x14ac:dyDescent="0.25">
      <c r="E172" s="217"/>
    </row>
    <row r="173" spans="1:7" x14ac:dyDescent="0.25">
      <c r="A173" s="258"/>
      <c r="B173" s="258"/>
      <c r="C173" s="258"/>
      <c r="D173" s="258"/>
      <c r="E173" s="258"/>
      <c r="F173" s="258"/>
      <c r="G173" s="258"/>
    </row>
    <row r="174" spans="1:7" x14ac:dyDescent="0.25">
      <c r="A174" s="258"/>
      <c r="B174" s="258"/>
      <c r="C174" s="258"/>
      <c r="D174" s="258"/>
      <c r="E174" s="258"/>
      <c r="F174" s="258"/>
      <c r="G174" s="258"/>
    </row>
    <row r="175" spans="1:7" x14ac:dyDescent="0.25">
      <c r="A175" s="258"/>
      <c r="B175" s="258"/>
      <c r="C175" s="258"/>
      <c r="D175" s="258"/>
      <c r="E175" s="258"/>
      <c r="F175" s="258"/>
      <c r="G175" s="258"/>
    </row>
    <row r="176" spans="1:7" x14ac:dyDescent="0.25">
      <c r="A176" s="258"/>
      <c r="B176" s="258"/>
      <c r="C176" s="258"/>
      <c r="D176" s="258"/>
      <c r="E176" s="258"/>
      <c r="F176" s="258"/>
      <c r="G176" s="258"/>
    </row>
    <row r="177" spans="5:5" x14ac:dyDescent="0.25">
      <c r="E177" s="217"/>
    </row>
    <row r="178" spans="5:5" x14ac:dyDescent="0.25">
      <c r="E178" s="217"/>
    </row>
    <row r="179" spans="5:5" x14ac:dyDescent="0.25">
      <c r="E179" s="217"/>
    </row>
    <row r="180" spans="5:5" x14ac:dyDescent="0.25">
      <c r="E180" s="217"/>
    </row>
    <row r="181" spans="5:5" x14ac:dyDescent="0.25">
      <c r="E181" s="217"/>
    </row>
    <row r="182" spans="5:5" x14ac:dyDescent="0.25">
      <c r="E182" s="217"/>
    </row>
    <row r="183" spans="5:5" x14ac:dyDescent="0.25">
      <c r="E183" s="217"/>
    </row>
    <row r="184" spans="5:5" x14ac:dyDescent="0.25">
      <c r="E184" s="217"/>
    </row>
    <row r="185" spans="5:5" x14ac:dyDescent="0.25">
      <c r="E185" s="217"/>
    </row>
    <row r="186" spans="5:5" x14ac:dyDescent="0.25">
      <c r="E186" s="217"/>
    </row>
    <row r="187" spans="5:5" x14ac:dyDescent="0.25">
      <c r="E187" s="217"/>
    </row>
    <row r="188" spans="5:5" x14ac:dyDescent="0.25">
      <c r="E188" s="217"/>
    </row>
    <row r="189" spans="5:5" x14ac:dyDescent="0.25">
      <c r="E189" s="217"/>
    </row>
    <row r="190" spans="5:5" x14ac:dyDescent="0.25">
      <c r="E190" s="217"/>
    </row>
    <row r="191" spans="5:5" x14ac:dyDescent="0.25">
      <c r="E191" s="217"/>
    </row>
    <row r="192" spans="5:5" x14ac:dyDescent="0.25">
      <c r="E192" s="217"/>
    </row>
    <row r="193" spans="1:5" x14ac:dyDescent="0.25">
      <c r="E193" s="217"/>
    </row>
    <row r="194" spans="1:5" x14ac:dyDescent="0.25">
      <c r="E194" s="217"/>
    </row>
    <row r="195" spans="1:5" x14ac:dyDescent="0.25">
      <c r="E195" s="217"/>
    </row>
    <row r="196" spans="1:5" x14ac:dyDescent="0.25">
      <c r="E196" s="217"/>
    </row>
    <row r="197" spans="1:5" x14ac:dyDescent="0.25">
      <c r="E197" s="217"/>
    </row>
    <row r="198" spans="1:5" x14ac:dyDescent="0.25">
      <c r="E198" s="217"/>
    </row>
    <row r="199" spans="1:5" x14ac:dyDescent="0.25">
      <c r="E199" s="217"/>
    </row>
    <row r="200" spans="1:5" x14ac:dyDescent="0.25">
      <c r="E200" s="217"/>
    </row>
    <row r="201" spans="1:5" x14ac:dyDescent="0.25">
      <c r="E201" s="217"/>
    </row>
    <row r="202" spans="1:5" x14ac:dyDescent="0.25">
      <c r="E202" s="217"/>
    </row>
    <row r="203" spans="1:5" x14ac:dyDescent="0.25">
      <c r="E203" s="217"/>
    </row>
    <row r="204" spans="1:5" x14ac:dyDescent="0.25">
      <c r="E204" s="217"/>
    </row>
    <row r="205" spans="1:5" x14ac:dyDescent="0.25">
      <c r="E205" s="217"/>
    </row>
    <row r="206" spans="1:5" x14ac:dyDescent="0.25">
      <c r="E206" s="217"/>
    </row>
    <row r="207" spans="1:5" x14ac:dyDescent="0.25">
      <c r="E207" s="217"/>
    </row>
    <row r="208" spans="1:5" x14ac:dyDescent="0.25">
      <c r="A208" s="269"/>
      <c r="B208" s="269"/>
    </row>
    <row r="209" spans="1:7" x14ac:dyDescent="0.25">
      <c r="A209" s="258"/>
      <c r="B209" s="258"/>
      <c r="C209" s="270"/>
      <c r="D209" s="270"/>
      <c r="E209" s="271"/>
      <c r="F209" s="270"/>
      <c r="G209" s="272"/>
    </row>
    <row r="210" spans="1:7" x14ac:dyDescent="0.25">
      <c r="A210" s="273"/>
      <c r="B210" s="273"/>
      <c r="C210" s="258"/>
      <c r="D210" s="258"/>
      <c r="E210" s="274"/>
      <c r="F210" s="258"/>
      <c r="G210" s="258"/>
    </row>
    <row r="211" spans="1:7" x14ac:dyDescent="0.25">
      <c r="A211" s="258"/>
      <c r="B211" s="258"/>
      <c r="C211" s="258"/>
      <c r="D211" s="258"/>
      <c r="E211" s="274"/>
      <c r="F211" s="258"/>
      <c r="G211" s="258"/>
    </row>
    <row r="212" spans="1:7" x14ac:dyDescent="0.25">
      <c r="A212" s="258"/>
      <c r="B212" s="258"/>
      <c r="C212" s="258"/>
      <c r="D212" s="258"/>
      <c r="E212" s="274"/>
      <c r="F212" s="258"/>
      <c r="G212" s="258"/>
    </row>
    <row r="213" spans="1:7" x14ac:dyDescent="0.25">
      <c r="A213" s="258"/>
      <c r="B213" s="258"/>
      <c r="C213" s="258"/>
      <c r="D213" s="258"/>
      <c r="E213" s="274"/>
      <c r="F213" s="258"/>
      <c r="G213" s="258"/>
    </row>
    <row r="214" spans="1:7" x14ac:dyDescent="0.25">
      <c r="A214" s="258"/>
      <c r="B214" s="258"/>
      <c r="C214" s="258"/>
      <c r="D214" s="258"/>
      <c r="E214" s="274"/>
      <c r="F214" s="258"/>
      <c r="G214" s="258"/>
    </row>
    <row r="215" spans="1:7" x14ac:dyDescent="0.25">
      <c r="A215" s="258"/>
      <c r="B215" s="258"/>
      <c r="C215" s="258"/>
      <c r="D215" s="258"/>
      <c r="E215" s="274"/>
      <c r="F215" s="258"/>
      <c r="G215" s="258"/>
    </row>
    <row r="216" spans="1:7" x14ac:dyDescent="0.25">
      <c r="A216" s="258"/>
      <c r="B216" s="258"/>
      <c r="C216" s="258"/>
      <c r="D216" s="258"/>
      <c r="E216" s="274"/>
      <c r="F216" s="258"/>
      <c r="G216" s="258"/>
    </row>
    <row r="217" spans="1:7" x14ac:dyDescent="0.25">
      <c r="A217" s="258"/>
      <c r="B217" s="258"/>
      <c r="C217" s="258"/>
      <c r="D217" s="258"/>
      <c r="E217" s="274"/>
      <c r="F217" s="258"/>
      <c r="G217" s="258"/>
    </row>
    <row r="218" spans="1:7" x14ac:dyDescent="0.25">
      <c r="A218" s="258"/>
      <c r="B218" s="258"/>
      <c r="C218" s="258"/>
      <c r="D218" s="258"/>
      <c r="E218" s="274"/>
      <c r="F218" s="258"/>
      <c r="G218" s="258"/>
    </row>
    <row r="219" spans="1:7" x14ac:dyDescent="0.25">
      <c r="A219" s="258"/>
      <c r="B219" s="258"/>
      <c r="C219" s="258"/>
      <c r="D219" s="258"/>
      <c r="E219" s="274"/>
      <c r="F219" s="258"/>
      <c r="G219" s="258"/>
    </row>
    <row r="220" spans="1:7" x14ac:dyDescent="0.25">
      <c r="A220" s="258"/>
      <c r="B220" s="258"/>
      <c r="C220" s="258"/>
      <c r="D220" s="258"/>
      <c r="E220" s="274"/>
      <c r="F220" s="258"/>
      <c r="G220" s="258"/>
    </row>
    <row r="221" spans="1:7" x14ac:dyDescent="0.25">
      <c r="A221" s="258"/>
      <c r="B221" s="258"/>
      <c r="C221" s="258"/>
      <c r="D221" s="258"/>
      <c r="E221" s="274"/>
      <c r="F221" s="258"/>
      <c r="G221" s="258"/>
    </row>
    <row r="222" spans="1:7" x14ac:dyDescent="0.25">
      <c r="A222" s="258"/>
      <c r="B222" s="258"/>
      <c r="C222" s="258"/>
      <c r="D222" s="258"/>
      <c r="E222" s="274"/>
      <c r="F222" s="258"/>
      <c r="G222" s="258"/>
    </row>
  </sheetData>
  <mergeCells count="90">
    <mergeCell ref="C147:D147"/>
    <mergeCell ref="C140:D140"/>
    <mergeCell ref="C126:D126"/>
    <mergeCell ref="C130:D130"/>
    <mergeCell ref="C132:D132"/>
    <mergeCell ref="C133:D133"/>
    <mergeCell ref="C134:D134"/>
    <mergeCell ref="C135:D135"/>
    <mergeCell ref="C136:D136"/>
    <mergeCell ref="C125:D125"/>
    <mergeCell ref="C108:D108"/>
    <mergeCell ref="C109:D109"/>
    <mergeCell ref="C110:D110"/>
    <mergeCell ref="C111:D111"/>
    <mergeCell ref="C112:D112"/>
    <mergeCell ref="C113:D113"/>
    <mergeCell ref="C117:D117"/>
    <mergeCell ref="C121:D121"/>
    <mergeCell ref="C122:D122"/>
    <mergeCell ref="C123:D123"/>
    <mergeCell ref="C124:D124"/>
    <mergeCell ref="C90:D90"/>
    <mergeCell ref="C94:D94"/>
    <mergeCell ref="C98:D98"/>
    <mergeCell ref="C100:D100"/>
    <mergeCell ref="C103:D103"/>
    <mergeCell ref="C87:D87"/>
    <mergeCell ref="C73:D73"/>
    <mergeCell ref="C74:D74"/>
    <mergeCell ref="C75:D75"/>
    <mergeCell ref="C76:D76"/>
    <mergeCell ref="C77:D77"/>
    <mergeCell ref="C79:D79"/>
    <mergeCell ref="C82:D82"/>
    <mergeCell ref="C83:D83"/>
    <mergeCell ref="C84:D84"/>
    <mergeCell ref="C85:D85"/>
    <mergeCell ref="C86:D86"/>
    <mergeCell ref="C72:D72"/>
    <mergeCell ref="C52:D52"/>
    <mergeCell ref="C56:D56"/>
    <mergeCell ref="C57:D57"/>
    <mergeCell ref="C58:D58"/>
    <mergeCell ref="C59:D59"/>
    <mergeCell ref="C60:D60"/>
    <mergeCell ref="C62:D62"/>
    <mergeCell ref="C63:D63"/>
    <mergeCell ref="C64:D64"/>
    <mergeCell ref="C65:D65"/>
    <mergeCell ref="C66:D66"/>
    <mergeCell ref="C69:D69"/>
    <mergeCell ref="C70:D70"/>
    <mergeCell ref="C51:D51"/>
    <mergeCell ref="C39:D39"/>
    <mergeCell ref="C40:D40"/>
    <mergeCell ref="C41:D41"/>
    <mergeCell ref="C42:D42"/>
    <mergeCell ref="C43:D43"/>
    <mergeCell ref="C44:D44"/>
    <mergeCell ref="C45:D45"/>
    <mergeCell ref="C47:D47"/>
    <mergeCell ref="C48:D48"/>
    <mergeCell ref="C49:D49"/>
    <mergeCell ref="C50:D50"/>
    <mergeCell ref="C38:D38"/>
    <mergeCell ref="C21:D21"/>
    <mergeCell ref="C22:D22"/>
    <mergeCell ref="C25:D25"/>
    <mergeCell ref="C26:D26"/>
    <mergeCell ref="C27:D27"/>
    <mergeCell ref="C28:D28"/>
    <mergeCell ref="C29:D29"/>
    <mergeCell ref="C30:D30"/>
    <mergeCell ref="C32:D32"/>
    <mergeCell ref="C33:D33"/>
    <mergeCell ref="C35:D35"/>
    <mergeCell ref="C20:D20"/>
    <mergeCell ref="A1:G1"/>
    <mergeCell ref="A3:B3"/>
    <mergeCell ref="A4:B4"/>
    <mergeCell ref="E4:G4"/>
    <mergeCell ref="C9:D9"/>
    <mergeCell ref="C10:D10"/>
    <mergeCell ref="C11:D11"/>
    <mergeCell ref="C12:D12"/>
    <mergeCell ref="C13:D13"/>
    <mergeCell ref="C14:D14"/>
    <mergeCell ref="C17:D17"/>
    <mergeCell ref="C18:D18"/>
    <mergeCell ref="C19:D19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scale="86" fitToHeight="0" orientation="portrait" horizontalDpi="300" r:id="rId1"/>
  <headerFooter alignWithMargins="0">
    <oddFooter>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2">
    <pageSetUpPr fitToPage="1"/>
  </sheetPr>
  <dimension ref="A1:BE51"/>
  <sheetViews>
    <sheetView topLeftCell="A22" zoomScaleNormal="100" workbookViewId="0">
      <selection activeCell="J39" sqref="J39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2</v>
      </c>
      <c r="D2" s="83" t="s">
        <v>276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02 Rek'!E12</f>
        <v>0</v>
      </c>
      <c r="D15" s="134" t="str">
        <f>'01 02 Rek'!A17</f>
        <v>Ztížené výrobní podmínky</v>
      </c>
      <c r="E15" s="135"/>
      <c r="F15" s="136"/>
      <c r="G15" s="133">
        <f>'01 02 Rek'!I17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02 Rek'!F12</f>
        <v>0</v>
      </c>
      <c r="D16" s="86" t="str">
        <f>'01 02 Rek'!A18</f>
        <v>Oborová přirážka</v>
      </c>
      <c r="E16" s="137"/>
      <c r="F16" s="138"/>
      <c r="G16" s="133">
        <f>'01 02 Rek'!I18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02 Rek'!H12</f>
        <v>0</v>
      </c>
      <c r="D17" s="86" t="str">
        <f>'01 02 Rek'!A19</f>
        <v>Přesun stavebních kapacit</v>
      </c>
      <c r="E17" s="137"/>
      <c r="F17" s="138"/>
      <c r="G17" s="133">
        <f>'01 02 Rek'!I19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02 Rek'!G12</f>
        <v>0</v>
      </c>
      <c r="D18" s="86" t="str">
        <f>'01 02 Rek'!A20</f>
        <v>Mimostaveništní doprava</v>
      </c>
      <c r="E18" s="137"/>
      <c r="F18" s="138"/>
      <c r="G18" s="133">
        <f>'01 02 Rek'!I20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02 Rek'!A21</f>
        <v>Zařízení staveniště</v>
      </c>
      <c r="E19" s="137"/>
      <c r="F19" s="138"/>
      <c r="G19" s="133">
        <f>'01 02 Rek'!I21</f>
        <v>0</v>
      </c>
    </row>
    <row r="20" spans="1:7" ht="15.9" customHeight="1" x14ac:dyDescent="0.25">
      <c r="A20" s="141"/>
      <c r="B20" s="132"/>
      <c r="C20" s="133"/>
      <c r="D20" s="86" t="str">
        <f>'01 02 Rek'!A22</f>
        <v>Provoz investora</v>
      </c>
      <c r="E20" s="137"/>
      <c r="F20" s="138"/>
      <c r="G20" s="133">
        <f>'01 02 Rek'!I22</f>
        <v>0</v>
      </c>
    </row>
    <row r="21" spans="1:7" ht="15.9" customHeight="1" x14ac:dyDescent="0.25">
      <c r="A21" s="141" t="s">
        <v>28</v>
      </c>
      <c r="B21" s="132"/>
      <c r="C21" s="133">
        <f>'01 02 Rek'!I12</f>
        <v>0</v>
      </c>
      <c r="D21" s="86" t="str">
        <f>'01 02 Rek'!A23</f>
        <v>Kompletační činnost (IČD)</v>
      </c>
      <c r="E21" s="137"/>
      <c r="F21" s="138"/>
      <c r="G21" s="133">
        <f>'01 02 Rek'!I23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02 Rek'!H25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rintOptions horizontalCentered="1"/>
  <pageMargins left="0.59055118110236227" right="0.39370078740157483" top="0.59055118110236227" bottom="0.98425196850393704" header="0.19685039370078741" footer="0.51181102362204722"/>
  <pageSetup paperSize="9" fitToHeight="0" orientation="portrait" horizontalDpi="300" verticalDpi="300" r:id="rId1"/>
  <headerFooter alignWithMargins="0">
    <oddFooter>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2">
    <pageSetUpPr fitToPage="1"/>
  </sheetPr>
  <dimension ref="A1:BE76"/>
  <sheetViews>
    <sheetView workbookViewId="0">
      <selection activeCell="G25" sqref="G25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57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2</v>
      </c>
      <c r="I1" s="176"/>
    </row>
    <row r="2" spans="1:57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276</v>
      </c>
      <c r="H2" s="305"/>
      <c r="I2" s="306"/>
    </row>
    <row r="3" spans="1:57" ht="13.8" thickTop="1" x14ac:dyDescent="0.25">
      <c r="F3" s="112"/>
    </row>
    <row r="4" spans="1:57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57" ht="13.8" thickBot="1" x14ac:dyDescent="0.3"/>
    <row r="6" spans="1:57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57" s="112" customFormat="1" x14ac:dyDescent="0.25">
      <c r="A7" s="275" t="str">
        <f>'01 02 Pol'!B7</f>
        <v>1</v>
      </c>
      <c r="B7" s="60" t="str">
        <f>'01 02 Pol'!C7</f>
        <v>Zemní práce</v>
      </c>
      <c r="D7" s="189"/>
      <c r="E7" s="276">
        <f>'01 02 Pol'!AY18</f>
        <v>0</v>
      </c>
      <c r="F7" s="277">
        <f>'01 02 Pol'!AZ18</f>
        <v>0</v>
      </c>
      <c r="G7" s="277">
        <f>'01 02 Pol'!BA18</f>
        <v>0</v>
      </c>
      <c r="H7" s="277">
        <f>'01 02 Pol'!BB18</f>
        <v>0</v>
      </c>
      <c r="I7" s="278">
        <f>'01 02 Pol'!BC18</f>
        <v>0</v>
      </c>
    </row>
    <row r="8" spans="1:57" s="112" customFormat="1" x14ac:dyDescent="0.25">
      <c r="A8" s="275" t="str">
        <f>'01 02 Pol'!B19</f>
        <v>2</v>
      </c>
      <c r="B8" s="60" t="str">
        <f>'01 02 Pol'!C19</f>
        <v>Základy a zvláštní zakládání</v>
      </c>
      <c r="D8" s="189"/>
      <c r="E8" s="276">
        <f>'01 02 Pol'!AY28</f>
        <v>0</v>
      </c>
      <c r="F8" s="277">
        <f>'01 02 Pol'!AZ28</f>
        <v>0</v>
      </c>
      <c r="G8" s="277">
        <f>'01 02 Pol'!BA28</f>
        <v>0</v>
      </c>
      <c r="H8" s="277">
        <f>'01 02 Pol'!BB28</f>
        <v>0</v>
      </c>
      <c r="I8" s="278">
        <f>'01 02 Pol'!BC28</f>
        <v>0</v>
      </c>
    </row>
    <row r="9" spans="1:57" s="112" customFormat="1" x14ac:dyDescent="0.25">
      <c r="A9" s="275" t="str">
        <f>'01 02 Pol'!B29</f>
        <v>4</v>
      </c>
      <c r="B9" s="60" t="str">
        <f>'01 02 Pol'!C29</f>
        <v>Vodorovné konstrukce</v>
      </c>
      <c r="D9" s="189"/>
      <c r="E9" s="276">
        <f>'01 02 Pol'!AY32</f>
        <v>0</v>
      </c>
      <c r="F9" s="277">
        <f>'01 02 Pol'!AZ32</f>
        <v>0</v>
      </c>
      <c r="G9" s="277">
        <f>'01 02 Pol'!BA32</f>
        <v>0</v>
      </c>
      <c r="H9" s="277">
        <f>'01 02 Pol'!BB32</f>
        <v>0</v>
      </c>
      <c r="I9" s="278">
        <f>'01 02 Pol'!BC32</f>
        <v>0</v>
      </c>
    </row>
    <row r="10" spans="1:57" s="112" customFormat="1" x14ac:dyDescent="0.25">
      <c r="A10" s="275" t="str">
        <f>'01 02 Pol'!B33</f>
        <v>99</v>
      </c>
      <c r="B10" s="60" t="str">
        <f>'01 02 Pol'!C33</f>
        <v>Staveništní přesun hmot</v>
      </c>
      <c r="D10" s="189"/>
      <c r="E10" s="276">
        <f>'01 02 Pol'!AY35</f>
        <v>0</v>
      </c>
      <c r="F10" s="277">
        <f>'01 02 Pol'!AZ35</f>
        <v>0</v>
      </c>
      <c r="G10" s="277">
        <f>'01 02 Pol'!BA35</f>
        <v>0</v>
      </c>
      <c r="H10" s="277">
        <f>'01 02 Pol'!BB35</f>
        <v>0</v>
      </c>
      <c r="I10" s="278">
        <f>'01 02 Pol'!BC35</f>
        <v>0</v>
      </c>
    </row>
    <row r="11" spans="1:57" s="112" customFormat="1" ht="13.8" thickBot="1" x14ac:dyDescent="0.3">
      <c r="A11" s="275" t="str">
        <f>'01 02 Pol'!B36</f>
        <v>762</v>
      </c>
      <c r="B11" s="60" t="str">
        <f>'01 02 Pol'!C36</f>
        <v>Konstrukce tesařské</v>
      </c>
      <c r="D11" s="189"/>
      <c r="E11" s="276">
        <f>'01 02 Pol'!AY41</f>
        <v>0</v>
      </c>
      <c r="F11" s="277">
        <f>'01 02 Pol'!AZ41</f>
        <v>0</v>
      </c>
      <c r="G11" s="277">
        <f>'01 02 Pol'!BA41</f>
        <v>0</v>
      </c>
      <c r="H11" s="277">
        <f>'01 02 Pol'!BB41</f>
        <v>0</v>
      </c>
      <c r="I11" s="278">
        <f>'01 02 Pol'!BC41</f>
        <v>0</v>
      </c>
    </row>
    <row r="12" spans="1:57" s="14" customFormat="1" ht="13.8" thickBot="1" x14ac:dyDescent="0.3">
      <c r="A12" s="190"/>
      <c r="B12" s="191" t="s">
        <v>77</v>
      </c>
      <c r="C12" s="191"/>
      <c r="D12" s="192"/>
      <c r="E12" s="193">
        <f>SUM(E7:E11)</f>
        <v>0</v>
      </c>
      <c r="F12" s="194">
        <f>SUM(F7:F11)</f>
        <v>0</v>
      </c>
      <c r="G12" s="194">
        <f>SUM(G7:G11)</f>
        <v>0</v>
      </c>
      <c r="H12" s="194">
        <f>SUM(H7:H11)</f>
        <v>0</v>
      </c>
      <c r="I12" s="195">
        <f>SUM(I7:I11)</f>
        <v>0</v>
      </c>
    </row>
    <row r="13" spans="1:57" x14ac:dyDescent="0.25">
      <c r="A13" s="112"/>
      <c r="B13" s="112"/>
      <c r="C13" s="112"/>
      <c r="D13" s="112"/>
      <c r="E13" s="112"/>
      <c r="F13" s="112"/>
      <c r="G13" s="112"/>
      <c r="H13" s="112"/>
      <c r="I13" s="112"/>
    </row>
    <row r="14" spans="1:57" ht="19.5" customHeight="1" x14ac:dyDescent="0.3">
      <c r="A14" s="181" t="s">
        <v>78</v>
      </c>
      <c r="B14" s="181"/>
      <c r="C14" s="181"/>
      <c r="D14" s="181"/>
      <c r="E14" s="181"/>
      <c r="F14" s="181"/>
      <c r="G14" s="196"/>
      <c r="H14" s="181"/>
      <c r="I14" s="181"/>
      <c r="BA14" s="118"/>
      <c r="BB14" s="118"/>
      <c r="BC14" s="118"/>
      <c r="BD14" s="118"/>
      <c r="BE14" s="118"/>
    </row>
    <row r="15" spans="1:57" ht="13.8" thickBot="1" x14ac:dyDescent="0.3"/>
    <row r="16" spans="1:57" x14ac:dyDescent="0.25">
      <c r="A16" s="147" t="s">
        <v>79</v>
      </c>
      <c r="B16" s="148"/>
      <c r="C16" s="148"/>
      <c r="D16" s="197"/>
      <c r="E16" s="198" t="s">
        <v>80</v>
      </c>
      <c r="F16" s="199" t="s">
        <v>13</v>
      </c>
      <c r="G16" s="200" t="s">
        <v>81</v>
      </c>
      <c r="H16" s="201"/>
      <c r="I16" s="202" t="s">
        <v>80</v>
      </c>
    </row>
    <row r="17" spans="1:53" x14ac:dyDescent="0.25">
      <c r="A17" s="141" t="s">
        <v>266</v>
      </c>
      <c r="B17" s="132"/>
      <c r="C17" s="132"/>
      <c r="D17" s="203"/>
      <c r="E17" s="204">
        <v>0</v>
      </c>
      <c r="F17" s="205">
        <v>0</v>
      </c>
      <c r="G17" s="206">
        <f>E12+F12</f>
        <v>0</v>
      </c>
      <c r="H17" s="207"/>
      <c r="I17" s="208">
        <f t="shared" ref="I17:I24" si="0">E17+F17*G17/100</f>
        <v>0</v>
      </c>
      <c r="BA17" s="1">
        <v>0</v>
      </c>
    </row>
    <row r="18" spans="1:53" x14ac:dyDescent="0.25">
      <c r="A18" s="141" t="s">
        <v>267</v>
      </c>
      <c r="B18" s="132"/>
      <c r="C18" s="132"/>
      <c r="D18" s="203"/>
      <c r="E18" s="204">
        <v>0</v>
      </c>
      <c r="F18" s="205">
        <v>0</v>
      </c>
      <c r="G18" s="206">
        <f t="shared" ref="G18:G24" si="1">G17</f>
        <v>0</v>
      </c>
      <c r="H18" s="207"/>
      <c r="I18" s="208">
        <f t="shared" si="0"/>
        <v>0</v>
      </c>
      <c r="BA18" s="1">
        <v>0</v>
      </c>
    </row>
    <row r="19" spans="1:53" x14ac:dyDescent="0.25">
      <c r="A19" s="141" t="s">
        <v>268</v>
      </c>
      <c r="B19" s="132"/>
      <c r="C19" s="132"/>
      <c r="D19" s="203"/>
      <c r="E19" s="204">
        <v>0</v>
      </c>
      <c r="F19" s="205">
        <v>0</v>
      </c>
      <c r="G19" s="206">
        <f t="shared" si="1"/>
        <v>0</v>
      </c>
      <c r="H19" s="207"/>
      <c r="I19" s="208">
        <f t="shared" si="0"/>
        <v>0</v>
      </c>
      <c r="BA19" s="1">
        <v>0</v>
      </c>
    </row>
    <row r="20" spans="1:53" x14ac:dyDescent="0.25">
      <c r="A20" s="141" t="s">
        <v>269</v>
      </c>
      <c r="B20" s="132"/>
      <c r="C20" s="132"/>
      <c r="D20" s="203"/>
      <c r="E20" s="204">
        <v>0</v>
      </c>
      <c r="F20" s="205">
        <v>0</v>
      </c>
      <c r="G20" s="206">
        <f t="shared" si="1"/>
        <v>0</v>
      </c>
      <c r="H20" s="207"/>
      <c r="I20" s="208">
        <f t="shared" si="0"/>
        <v>0</v>
      </c>
      <c r="BA20" s="1">
        <v>0</v>
      </c>
    </row>
    <row r="21" spans="1:53" x14ac:dyDescent="0.25">
      <c r="A21" s="141" t="s">
        <v>270</v>
      </c>
      <c r="B21" s="132"/>
      <c r="C21" s="132"/>
      <c r="D21" s="203"/>
      <c r="E21" s="204">
        <v>0</v>
      </c>
      <c r="F21" s="205">
        <v>0</v>
      </c>
      <c r="G21" s="206">
        <f t="shared" si="1"/>
        <v>0</v>
      </c>
      <c r="H21" s="207"/>
      <c r="I21" s="208">
        <f t="shared" si="0"/>
        <v>0</v>
      </c>
      <c r="BA21" s="1">
        <v>1</v>
      </c>
    </row>
    <row r="22" spans="1:53" x14ac:dyDescent="0.25">
      <c r="A22" s="141" t="s">
        <v>271</v>
      </c>
      <c r="B22" s="132"/>
      <c r="C22" s="132"/>
      <c r="D22" s="203"/>
      <c r="E22" s="204">
        <v>0</v>
      </c>
      <c r="F22" s="205">
        <v>0</v>
      </c>
      <c r="G22" s="206">
        <f t="shared" si="1"/>
        <v>0</v>
      </c>
      <c r="H22" s="207"/>
      <c r="I22" s="208">
        <f t="shared" si="0"/>
        <v>0</v>
      </c>
      <c r="BA22" s="1">
        <v>1</v>
      </c>
    </row>
    <row r="23" spans="1:53" x14ac:dyDescent="0.25">
      <c r="A23" s="141" t="s">
        <v>272</v>
      </c>
      <c r="B23" s="132"/>
      <c r="C23" s="132"/>
      <c r="D23" s="203"/>
      <c r="E23" s="204">
        <v>0</v>
      </c>
      <c r="F23" s="205">
        <v>0</v>
      </c>
      <c r="G23" s="206">
        <f t="shared" si="1"/>
        <v>0</v>
      </c>
      <c r="H23" s="207"/>
      <c r="I23" s="208">
        <f t="shared" si="0"/>
        <v>0</v>
      </c>
      <c r="BA23" s="1">
        <v>2</v>
      </c>
    </row>
    <row r="24" spans="1:53" x14ac:dyDescent="0.25">
      <c r="A24" s="141" t="s">
        <v>273</v>
      </c>
      <c r="B24" s="132"/>
      <c r="C24" s="132"/>
      <c r="D24" s="203"/>
      <c r="E24" s="204">
        <v>0</v>
      </c>
      <c r="F24" s="205">
        <v>0</v>
      </c>
      <c r="G24" s="206">
        <f t="shared" si="1"/>
        <v>0</v>
      </c>
      <c r="H24" s="207"/>
      <c r="I24" s="208">
        <f t="shared" si="0"/>
        <v>0</v>
      </c>
      <c r="BA24" s="1">
        <v>2</v>
      </c>
    </row>
    <row r="25" spans="1:53" ht="13.8" thickBot="1" x14ac:dyDescent="0.3">
      <c r="A25" s="209"/>
      <c r="B25" s="210" t="s">
        <v>82</v>
      </c>
      <c r="C25" s="211"/>
      <c r="D25" s="212"/>
      <c r="E25" s="213"/>
      <c r="F25" s="214"/>
      <c r="G25" s="214"/>
      <c r="H25" s="307">
        <f>SUM(I17:I24)</f>
        <v>0</v>
      </c>
      <c r="I25" s="308"/>
    </row>
    <row r="27" spans="1:53" x14ac:dyDescent="0.25">
      <c r="B27" s="14"/>
      <c r="F27" s="215"/>
      <c r="G27" s="216"/>
      <c r="H27" s="216"/>
      <c r="I27" s="46"/>
    </row>
    <row r="28" spans="1:53" x14ac:dyDescent="0.25">
      <c r="F28" s="215"/>
      <c r="G28" s="216"/>
      <c r="H28" s="216"/>
      <c r="I28" s="46"/>
    </row>
    <row r="29" spans="1:53" x14ac:dyDescent="0.25">
      <c r="F29" s="215"/>
      <c r="G29" s="216"/>
      <c r="H29" s="216"/>
      <c r="I29" s="46"/>
    </row>
    <row r="30" spans="1:53" x14ac:dyDescent="0.25">
      <c r="F30" s="215"/>
      <c r="G30" s="216"/>
      <c r="H30" s="216"/>
      <c r="I30" s="46"/>
    </row>
    <row r="31" spans="1:53" x14ac:dyDescent="0.25">
      <c r="F31" s="215"/>
      <c r="G31" s="216"/>
      <c r="H31" s="216"/>
      <c r="I31" s="46"/>
    </row>
    <row r="32" spans="1:53" x14ac:dyDescent="0.25"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</sheetData>
  <mergeCells count="4">
    <mergeCell ref="A1:B1"/>
    <mergeCell ref="A2:B2"/>
    <mergeCell ref="G2:I2"/>
    <mergeCell ref="H25:I25"/>
  </mergeCells>
  <printOptions horizontalCentered="1"/>
  <pageMargins left="0.59055118110236227" right="0.39370078740157483" top="0.59055118110236227" bottom="0.98425196850393704" header="0.19685039370078741" footer="0.51181102362204722"/>
  <pageSetup paperSize="9" scale="99" fitToHeight="0" orientation="portrait" horizontalDpi="300" verticalDpi="300" r:id="rId1"/>
  <headerFooter alignWithMargins="0">
    <oddFooter>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>
    <pageSetUpPr fitToPage="1"/>
  </sheetPr>
  <dimension ref="A1:BZ114"/>
  <sheetViews>
    <sheetView showGridLines="0" showZeros="0" zoomScaleNormal="100" zoomScaleSheetLayoutView="100" workbookViewId="0">
      <selection activeCell="M19" sqref="M19"/>
    </sheetView>
  </sheetViews>
  <sheetFormatPr defaultColWidth="9.109375" defaultRowHeight="13.2" x14ac:dyDescent="0.25"/>
  <cols>
    <col min="1" max="1" width="4.44140625" style="217" customWidth="1"/>
    <col min="2" max="2" width="11.5546875" style="217" customWidth="1"/>
    <col min="3" max="3" width="40.44140625" style="217" customWidth="1"/>
    <col min="4" max="4" width="5.5546875" style="217" customWidth="1"/>
    <col min="5" max="5" width="8.5546875" style="225" customWidth="1"/>
    <col min="6" max="6" width="8.33203125" style="217" bestFit="1" customWidth="1"/>
    <col min="7" max="7" width="10.33203125" style="217" bestFit="1" customWidth="1"/>
    <col min="8" max="8" width="9.88671875" style="217" bestFit="1" customWidth="1"/>
    <col min="9" max="9" width="8.44140625" style="217" bestFit="1" customWidth="1"/>
    <col min="10" max="10" width="11" style="217" hidden="1" customWidth="1"/>
    <col min="11" max="11" width="10.44140625" style="217" hidden="1" customWidth="1"/>
    <col min="12" max="12" width="12.44140625" style="217" customWidth="1"/>
    <col min="13" max="16384" width="9.109375" style="217"/>
  </cols>
  <sheetData>
    <row r="1" spans="1:78" ht="15.6" x14ac:dyDescent="0.3">
      <c r="A1" s="311" t="s">
        <v>83</v>
      </c>
      <c r="B1" s="311"/>
      <c r="C1" s="311"/>
      <c r="D1" s="311"/>
      <c r="E1" s="311"/>
      <c r="F1" s="311"/>
      <c r="G1" s="311"/>
    </row>
    <row r="2" spans="1:78" ht="14.25" customHeight="1" thickBot="1" x14ac:dyDescent="0.3">
      <c r="B2" s="218"/>
      <c r="C2" s="219"/>
      <c r="D2" s="219"/>
      <c r="E2" s="220"/>
      <c r="F2" s="219"/>
      <c r="G2" s="219"/>
    </row>
    <row r="3" spans="1:78" ht="13.8" thickTop="1" x14ac:dyDescent="0.25">
      <c r="A3" s="300" t="s">
        <v>3</v>
      </c>
      <c r="B3" s="301"/>
      <c r="C3" s="171" t="s">
        <v>102</v>
      </c>
      <c r="D3" s="172"/>
      <c r="E3" s="221" t="s">
        <v>84</v>
      </c>
      <c r="F3" s="222">
        <f>'01 02 Rek'!H1</f>
        <v>2</v>
      </c>
      <c r="G3" s="223"/>
    </row>
    <row r="4" spans="1:78" ht="13.8" thickBot="1" x14ac:dyDescent="0.3">
      <c r="A4" s="312" t="s">
        <v>74</v>
      </c>
      <c r="B4" s="303"/>
      <c r="C4" s="177" t="s">
        <v>105</v>
      </c>
      <c r="D4" s="178"/>
      <c r="E4" s="313" t="str">
        <f>'01 02 Rek'!G2</f>
        <v>Záporová stěna</v>
      </c>
      <c r="F4" s="314"/>
      <c r="G4" s="315"/>
    </row>
    <row r="5" spans="1:78" ht="13.8" thickTop="1" x14ac:dyDescent="0.25">
      <c r="A5" s="224"/>
      <c r="G5" s="226"/>
    </row>
    <row r="6" spans="1:78" ht="27" customHeight="1" x14ac:dyDescent="0.25">
      <c r="A6" s="227" t="s">
        <v>85</v>
      </c>
      <c r="B6" s="228" t="s">
        <v>86</v>
      </c>
      <c r="C6" s="228" t="s">
        <v>87</v>
      </c>
      <c r="D6" s="228" t="s">
        <v>88</v>
      </c>
      <c r="E6" s="229" t="s">
        <v>89</v>
      </c>
      <c r="F6" s="228" t="s">
        <v>90</v>
      </c>
      <c r="G6" s="230" t="s">
        <v>91</v>
      </c>
      <c r="H6" s="231" t="s">
        <v>92</v>
      </c>
      <c r="I6" s="231" t="s">
        <v>93</v>
      </c>
      <c r="J6" s="231" t="s">
        <v>94</v>
      </c>
      <c r="K6" s="231" t="s">
        <v>95</v>
      </c>
    </row>
    <row r="7" spans="1:78" x14ac:dyDescent="0.25">
      <c r="A7" s="232" t="s">
        <v>96</v>
      </c>
      <c r="B7" s="233" t="s">
        <v>97</v>
      </c>
      <c r="C7" s="234" t="s">
        <v>98</v>
      </c>
      <c r="D7" s="235"/>
      <c r="E7" s="236"/>
      <c r="F7" s="236"/>
      <c r="G7" s="237"/>
      <c r="H7" s="238"/>
      <c r="I7" s="239"/>
      <c r="J7" s="240"/>
      <c r="K7" s="241"/>
      <c r="M7" s="242">
        <v>1</v>
      </c>
    </row>
    <row r="8" spans="1:78" x14ac:dyDescent="0.25">
      <c r="A8" s="243">
        <v>1</v>
      </c>
      <c r="B8" s="244" t="s">
        <v>277</v>
      </c>
      <c r="C8" s="245" t="s">
        <v>278</v>
      </c>
      <c r="D8" s="246" t="s">
        <v>110</v>
      </c>
      <c r="E8" s="247">
        <v>32.700000000000003</v>
      </c>
      <c r="F8" s="247"/>
      <c r="G8" s="248">
        <f>E8*F8</f>
        <v>0</v>
      </c>
      <c r="H8" s="249">
        <v>0</v>
      </c>
      <c r="I8" s="250">
        <f>E8*H8</f>
        <v>0</v>
      </c>
      <c r="J8" s="249">
        <v>0</v>
      </c>
      <c r="K8" s="250">
        <f>E8*J8</f>
        <v>0</v>
      </c>
      <c r="M8" s="242">
        <v>2</v>
      </c>
      <c r="Y8" s="217">
        <v>1</v>
      </c>
      <c r="Z8" s="217">
        <v>1</v>
      </c>
      <c r="AA8" s="217">
        <v>1</v>
      </c>
      <c r="AX8" s="217">
        <v>1</v>
      </c>
      <c r="AY8" s="217">
        <f>IF(AX8=1,G8,0)</f>
        <v>0</v>
      </c>
      <c r="AZ8" s="217">
        <f>IF(AX8=2,G8,0)</f>
        <v>0</v>
      </c>
      <c r="BA8" s="217">
        <f>IF(AX8=3,G8,0)</f>
        <v>0</v>
      </c>
      <c r="BB8" s="217">
        <f>IF(AX8=4,G8,0)</f>
        <v>0</v>
      </c>
      <c r="BC8" s="217">
        <f>IF(AX8=5,G8,0)</f>
        <v>0</v>
      </c>
      <c r="BY8" s="242">
        <v>1</v>
      </c>
      <c r="BZ8" s="242">
        <v>1</v>
      </c>
    </row>
    <row r="9" spans="1:78" x14ac:dyDescent="0.25">
      <c r="A9" s="243">
        <v>2</v>
      </c>
      <c r="B9" s="244" t="s">
        <v>279</v>
      </c>
      <c r="C9" s="245" t="s">
        <v>280</v>
      </c>
      <c r="D9" s="246" t="s">
        <v>110</v>
      </c>
      <c r="E9" s="247">
        <v>32.700000000000003</v>
      </c>
      <c r="F9" s="247"/>
      <c r="G9" s="248">
        <f>E9*F9</f>
        <v>0</v>
      </c>
      <c r="H9" s="249">
        <v>0</v>
      </c>
      <c r="I9" s="250">
        <f>E9*H9</f>
        <v>0</v>
      </c>
      <c r="J9" s="249">
        <v>0</v>
      </c>
      <c r="K9" s="250">
        <f>E9*J9</f>
        <v>0</v>
      </c>
      <c r="M9" s="242">
        <v>2</v>
      </c>
      <c r="Y9" s="217">
        <v>1</v>
      </c>
      <c r="Z9" s="217">
        <v>1</v>
      </c>
      <c r="AA9" s="217">
        <v>1</v>
      </c>
      <c r="AX9" s="217">
        <v>1</v>
      </c>
      <c r="AY9" s="217">
        <f>IF(AX9=1,G9,0)</f>
        <v>0</v>
      </c>
      <c r="AZ9" s="217">
        <f>IF(AX9=2,G9,0)</f>
        <v>0</v>
      </c>
      <c r="BA9" s="217">
        <f>IF(AX9=3,G9,0)</f>
        <v>0</v>
      </c>
      <c r="BB9" s="217">
        <f>IF(AX9=4,G9,0)</f>
        <v>0</v>
      </c>
      <c r="BC9" s="217">
        <f>IF(AX9=5,G9,0)</f>
        <v>0</v>
      </c>
      <c r="BY9" s="242">
        <v>1</v>
      </c>
      <c r="BZ9" s="242">
        <v>1</v>
      </c>
    </row>
    <row r="10" spans="1:78" x14ac:dyDescent="0.25">
      <c r="A10" s="243">
        <v>3</v>
      </c>
      <c r="B10" s="244" t="s">
        <v>124</v>
      </c>
      <c r="C10" s="245" t="s">
        <v>125</v>
      </c>
      <c r="D10" s="246" t="s">
        <v>110</v>
      </c>
      <c r="E10" s="247">
        <v>32.700000000000003</v>
      </c>
      <c r="F10" s="247"/>
      <c r="G10" s="248">
        <f>E10*F10</f>
        <v>0</v>
      </c>
      <c r="H10" s="249">
        <v>0</v>
      </c>
      <c r="I10" s="250">
        <f>E10*H10</f>
        <v>0</v>
      </c>
      <c r="J10" s="249">
        <v>0</v>
      </c>
      <c r="K10" s="250">
        <f>E10*J10</f>
        <v>0</v>
      </c>
      <c r="M10" s="242">
        <v>2</v>
      </c>
      <c r="Y10" s="217">
        <v>1</v>
      </c>
      <c r="Z10" s="217">
        <v>1</v>
      </c>
      <c r="AA10" s="217">
        <v>1</v>
      </c>
      <c r="AX10" s="217">
        <v>1</v>
      </c>
      <c r="AY10" s="217">
        <f>IF(AX10=1,G10,0)</f>
        <v>0</v>
      </c>
      <c r="AZ10" s="217">
        <f>IF(AX10=2,G10,0)</f>
        <v>0</v>
      </c>
      <c r="BA10" s="217">
        <f>IF(AX10=3,G10,0)</f>
        <v>0</v>
      </c>
      <c r="BB10" s="217">
        <f>IF(AX10=4,G10,0)</f>
        <v>0</v>
      </c>
      <c r="BC10" s="217">
        <f>IF(AX10=5,G10,0)</f>
        <v>0</v>
      </c>
      <c r="BY10" s="242">
        <v>1</v>
      </c>
      <c r="BZ10" s="242">
        <v>1</v>
      </c>
    </row>
    <row r="11" spans="1:78" x14ac:dyDescent="0.25">
      <c r="A11" s="243">
        <v>4</v>
      </c>
      <c r="B11" s="244" t="s">
        <v>127</v>
      </c>
      <c r="C11" s="245" t="s">
        <v>128</v>
      </c>
      <c r="D11" s="246" t="s">
        <v>110</v>
      </c>
      <c r="E11" s="247">
        <v>62.7</v>
      </c>
      <c r="F11" s="247"/>
      <c r="G11" s="248">
        <f>E11*F11</f>
        <v>0</v>
      </c>
      <c r="H11" s="249">
        <v>0</v>
      </c>
      <c r="I11" s="250">
        <f>E11*H11</f>
        <v>0</v>
      </c>
      <c r="J11" s="249">
        <v>0</v>
      </c>
      <c r="K11" s="250">
        <f>E11*J11</f>
        <v>0</v>
      </c>
      <c r="M11" s="242">
        <v>2</v>
      </c>
      <c r="Y11" s="217">
        <v>1</v>
      </c>
      <c r="Z11" s="217">
        <v>1</v>
      </c>
      <c r="AA11" s="217">
        <v>1</v>
      </c>
      <c r="AX11" s="217">
        <v>1</v>
      </c>
      <c r="AY11" s="217">
        <f>IF(AX11=1,G11,0)</f>
        <v>0</v>
      </c>
      <c r="AZ11" s="217">
        <f>IF(AX11=2,G11,0)</f>
        <v>0</v>
      </c>
      <c r="BA11" s="217">
        <f>IF(AX11=3,G11,0)</f>
        <v>0</v>
      </c>
      <c r="BB11" s="217">
        <f>IF(AX11=4,G11,0)</f>
        <v>0</v>
      </c>
      <c r="BC11" s="217">
        <f>IF(AX11=5,G11,0)</f>
        <v>0</v>
      </c>
      <c r="BY11" s="242">
        <v>1</v>
      </c>
      <c r="BZ11" s="242">
        <v>1</v>
      </c>
    </row>
    <row r="12" spans="1:78" x14ac:dyDescent="0.25">
      <c r="A12" s="251"/>
      <c r="B12" s="253"/>
      <c r="C12" s="316" t="s">
        <v>281</v>
      </c>
      <c r="D12" s="310"/>
      <c r="E12" s="254">
        <v>32.700000000000003</v>
      </c>
      <c r="F12" s="255"/>
      <c r="G12" s="256"/>
      <c r="H12" s="257"/>
      <c r="I12" s="252"/>
      <c r="J12" s="258"/>
      <c r="K12" s="252"/>
      <c r="M12" s="242"/>
    </row>
    <row r="13" spans="1:78" x14ac:dyDescent="0.25">
      <c r="A13" s="251"/>
      <c r="B13" s="253"/>
      <c r="C13" s="316" t="s">
        <v>282</v>
      </c>
      <c r="D13" s="310"/>
      <c r="E13" s="254">
        <v>30</v>
      </c>
      <c r="F13" s="255"/>
      <c r="G13" s="256"/>
      <c r="H13" s="257"/>
      <c r="I13" s="252"/>
      <c r="J13" s="258"/>
      <c r="K13" s="252"/>
      <c r="M13" s="242"/>
    </row>
    <row r="14" spans="1:78" x14ac:dyDescent="0.25">
      <c r="A14" s="243">
        <v>5</v>
      </c>
      <c r="B14" s="244" t="s">
        <v>283</v>
      </c>
      <c r="C14" s="245" t="s">
        <v>284</v>
      </c>
      <c r="D14" s="246" t="s">
        <v>110</v>
      </c>
      <c r="E14" s="247">
        <v>30</v>
      </c>
      <c r="F14" s="247"/>
      <c r="G14" s="248">
        <f>E14*F14</f>
        <v>0</v>
      </c>
      <c r="H14" s="249">
        <v>0</v>
      </c>
      <c r="I14" s="250">
        <f>E14*H14</f>
        <v>0</v>
      </c>
      <c r="J14" s="249">
        <v>0</v>
      </c>
      <c r="K14" s="250">
        <f>E14*J14</f>
        <v>0</v>
      </c>
      <c r="M14" s="242">
        <v>2</v>
      </c>
      <c r="Y14" s="217">
        <v>1</v>
      </c>
      <c r="Z14" s="217">
        <v>1</v>
      </c>
      <c r="AA14" s="217">
        <v>1</v>
      </c>
      <c r="AX14" s="217">
        <v>1</v>
      </c>
      <c r="AY14" s="217">
        <f>IF(AX14=1,G14,0)</f>
        <v>0</v>
      </c>
      <c r="AZ14" s="217">
        <f>IF(AX14=2,G14,0)</f>
        <v>0</v>
      </c>
      <c r="BA14" s="217">
        <f>IF(AX14=3,G14,0)</f>
        <v>0</v>
      </c>
      <c r="BB14" s="217">
        <f>IF(AX14=4,G14,0)</f>
        <v>0</v>
      </c>
      <c r="BC14" s="217">
        <f>IF(AX14=5,G14,0)</f>
        <v>0</v>
      </c>
      <c r="BY14" s="242">
        <v>1</v>
      </c>
      <c r="BZ14" s="242">
        <v>1</v>
      </c>
    </row>
    <row r="15" spans="1:78" x14ac:dyDescent="0.25">
      <c r="A15" s="251"/>
      <c r="B15" s="253"/>
      <c r="C15" s="316" t="s">
        <v>282</v>
      </c>
      <c r="D15" s="310"/>
      <c r="E15" s="254">
        <v>30</v>
      </c>
      <c r="F15" s="255"/>
      <c r="G15" s="256"/>
      <c r="H15" s="257"/>
      <c r="I15" s="252"/>
      <c r="J15" s="258"/>
      <c r="K15" s="252"/>
      <c r="M15" s="242"/>
    </row>
    <row r="16" spans="1:78" ht="20.399999999999999" x14ac:dyDescent="0.25">
      <c r="A16" s="243">
        <v>6</v>
      </c>
      <c r="B16" s="244" t="s">
        <v>285</v>
      </c>
      <c r="C16" s="245" t="s">
        <v>286</v>
      </c>
      <c r="D16" s="246" t="s">
        <v>110</v>
      </c>
      <c r="E16" s="247">
        <v>5.68</v>
      </c>
      <c r="F16" s="247"/>
      <c r="G16" s="248">
        <f>E16*F16</f>
        <v>0</v>
      </c>
      <c r="H16" s="249">
        <v>1.7</v>
      </c>
      <c r="I16" s="250">
        <f>E16*H16</f>
        <v>9.6559999999999988</v>
      </c>
      <c r="J16" s="249">
        <v>0</v>
      </c>
      <c r="K16" s="250">
        <f>E16*J16</f>
        <v>0</v>
      </c>
      <c r="M16" s="242">
        <v>2</v>
      </c>
      <c r="Y16" s="217">
        <v>1</v>
      </c>
      <c r="Z16" s="217">
        <v>1</v>
      </c>
      <c r="AA16" s="217">
        <v>1</v>
      </c>
      <c r="AX16" s="217">
        <v>1</v>
      </c>
      <c r="AY16" s="217">
        <f>IF(AX16=1,G16,0)</f>
        <v>0</v>
      </c>
      <c r="AZ16" s="217">
        <f>IF(AX16=2,G16,0)</f>
        <v>0</v>
      </c>
      <c r="BA16" s="217">
        <f>IF(AX16=3,G16,0)</f>
        <v>0</v>
      </c>
      <c r="BB16" s="217">
        <f>IF(AX16=4,G16,0)</f>
        <v>0</v>
      </c>
      <c r="BC16" s="217">
        <f>IF(AX16=5,G16,0)</f>
        <v>0</v>
      </c>
      <c r="BY16" s="242">
        <v>1</v>
      </c>
      <c r="BZ16" s="242">
        <v>1</v>
      </c>
    </row>
    <row r="17" spans="1:78" x14ac:dyDescent="0.25">
      <c r="A17" s="251"/>
      <c r="B17" s="253"/>
      <c r="C17" s="316" t="s">
        <v>287</v>
      </c>
      <c r="D17" s="310"/>
      <c r="E17" s="254">
        <v>5.68</v>
      </c>
      <c r="F17" s="255"/>
      <c r="G17" s="256"/>
      <c r="H17" s="257"/>
      <c r="I17" s="252"/>
      <c r="J17" s="258"/>
      <c r="K17" s="252"/>
      <c r="M17" s="242"/>
    </row>
    <row r="18" spans="1:78" x14ac:dyDescent="0.25">
      <c r="A18" s="259"/>
      <c r="B18" s="260" t="s">
        <v>99</v>
      </c>
      <c r="C18" s="261" t="s">
        <v>107</v>
      </c>
      <c r="D18" s="262"/>
      <c r="E18" s="263"/>
      <c r="F18" s="264"/>
      <c r="G18" s="265">
        <f>SUM(G7:G17)</f>
        <v>0</v>
      </c>
      <c r="H18" s="266"/>
      <c r="I18" s="267">
        <f>SUM(I7:I17)</f>
        <v>9.6559999999999988</v>
      </c>
      <c r="J18" s="266"/>
      <c r="K18" s="267">
        <f>SUM(K7:K17)</f>
        <v>0</v>
      </c>
      <c r="M18" s="242">
        <v>4</v>
      </c>
      <c r="AY18" s="268">
        <f>SUM(AY7:AY17)</f>
        <v>0</v>
      </c>
      <c r="AZ18" s="268">
        <f>SUM(AZ7:AZ17)</f>
        <v>0</v>
      </c>
      <c r="BA18" s="268">
        <f>SUM(BA7:BA17)</f>
        <v>0</v>
      </c>
      <c r="BB18" s="268">
        <f>SUM(BB7:BB17)</f>
        <v>0</v>
      </c>
      <c r="BC18" s="268">
        <f>SUM(BC7:BC17)</f>
        <v>0</v>
      </c>
    </row>
    <row r="19" spans="1:78" x14ac:dyDescent="0.25">
      <c r="A19" s="232" t="s">
        <v>96</v>
      </c>
      <c r="B19" s="233" t="s">
        <v>150</v>
      </c>
      <c r="C19" s="234" t="s">
        <v>151</v>
      </c>
      <c r="D19" s="235"/>
      <c r="E19" s="236"/>
      <c r="F19" s="236"/>
      <c r="G19" s="237"/>
      <c r="H19" s="238"/>
      <c r="I19" s="239"/>
      <c r="J19" s="240"/>
      <c r="K19" s="241"/>
      <c r="M19" s="242">
        <v>1</v>
      </c>
    </row>
    <row r="20" spans="1:78" x14ac:dyDescent="0.25">
      <c r="A20" s="243">
        <v>7</v>
      </c>
      <c r="B20" s="244" t="s">
        <v>288</v>
      </c>
      <c r="C20" s="245" t="s">
        <v>289</v>
      </c>
      <c r="D20" s="246" t="s">
        <v>242</v>
      </c>
      <c r="E20" s="247">
        <v>84</v>
      </c>
      <c r="F20" s="247"/>
      <c r="G20" s="248">
        <f>E20*F20</f>
        <v>0</v>
      </c>
      <c r="H20" s="249">
        <v>0</v>
      </c>
      <c r="I20" s="250">
        <f>E20*H20</f>
        <v>0</v>
      </c>
      <c r="J20" s="249">
        <v>0</v>
      </c>
      <c r="K20" s="250">
        <f>E20*J20</f>
        <v>0</v>
      </c>
      <c r="M20" s="242">
        <v>2</v>
      </c>
      <c r="Y20" s="217">
        <v>1</v>
      </c>
      <c r="Z20" s="217">
        <v>1</v>
      </c>
      <c r="AA20" s="217">
        <v>1</v>
      </c>
      <c r="AX20" s="217">
        <v>1</v>
      </c>
      <c r="AY20" s="217">
        <f>IF(AX20=1,G20,0)</f>
        <v>0</v>
      </c>
      <c r="AZ20" s="217">
        <f>IF(AX20=2,G20,0)</f>
        <v>0</v>
      </c>
      <c r="BA20" s="217">
        <f>IF(AX20=3,G20,0)</f>
        <v>0</v>
      </c>
      <c r="BB20" s="217">
        <f>IF(AX20=4,G20,0)</f>
        <v>0</v>
      </c>
      <c r="BC20" s="217">
        <f>IF(AX20=5,G20,0)</f>
        <v>0</v>
      </c>
      <c r="BY20" s="242">
        <v>1</v>
      </c>
      <c r="BZ20" s="242">
        <v>1</v>
      </c>
    </row>
    <row r="21" spans="1:78" x14ac:dyDescent="0.25">
      <c r="A21" s="251"/>
      <c r="B21" s="253"/>
      <c r="C21" s="316" t="s">
        <v>290</v>
      </c>
      <c r="D21" s="310"/>
      <c r="E21" s="254">
        <v>84</v>
      </c>
      <c r="F21" s="255"/>
      <c r="G21" s="256"/>
      <c r="H21" s="257"/>
      <c r="I21" s="252"/>
      <c r="J21" s="258"/>
      <c r="K21" s="252"/>
      <c r="M21" s="242"/>
    </row>
    <row r="22" spans="1:78" x14ac:dyDescent="0.25">
      <c r="A22" s="243">
        <v>8</v>
      </c>
      <c r="B22" s="244" t="s">
        <v>291</v>
      </c>
      <c r="C22" s="245" t="s">
        <v>292</v>
      </c>
      <c r="D22" s="246" t="s">
        <v>242</v>
      </c>
      <c r="E22" s="247">
        <v>161</v>
      </c>
      <c r="F22" s="247"/>
      <c r="G22" s="248">
        <f>E22*F22</f>
        <v>0</v>
      </c>
      <c r="H22" s="249">
        <v>0</v>
      </c>
      <c r="I22" s="250">
        <f>E22*H22</f>
        <v>0</v>
      </c>
      <c r="J22" s="249">
        <v>0</v>
      </c>
      <c r="K22" s="250">
        <f>E22*J22</f>
        <v>0</v>
      </c>
      <c r="M22" s="242">
        <v>2</v>
      </c>
      <c r="Y22" s="217">
        <v>1</v>
      </c>
      <c r="Z22" s="217">
        <v>1</v>
      </c>
      <c r="AA22" s="217">
        <v>1</v>
      </c>
      <c r="AX22" s="217">
        <v>1</v>
      </c>
      <c r="AY22" s="217">
        <f>IF(AX22=1,G22,0)</f>
        <v>0</v>
      </c>
      <c r="AZ22" s="217">
        <f>IF(AX22=2,G22,0)</f>
        <v>0</v>
      </c>
      <c r="BA22" s="217">
        <f>IF(AX22=3,G22,0)</f>
        <v>0</v>
      </c>
      <c r="BB22" s="217">
        <f>IF(AX22=4,G22,0)</f>
        <v>0</v>
      </c>
      <c r="BC22" s="217">
        <f>IF(AX22=5,G22,0)</f>
        <v>0</v>
      </c>
      <c r="BY22" s="242">
        <v>1</v>
      </c>
      <c r="BZ22" s="242">
        <v>1</v>
      </c>
    </row>
    <row r="23" spans="1:78" x14ac:dyDescent="0.25">
      <c r="A23" s="251"/>
      <c r="B23" s="253"/>
      <c r="C23" s="316" t="s">
        <v>293</v>
      </c>
      <c r="D23" s="310"/>
      <c r="E23" s="254">
        <v>161</v>
      </c>
      <c r="F23" s="255"/>
      <c r="G23" s="256"/>
      <c r="H23" s="257"/>
      <c r="I23" s="252"/>
      <c r="J23" s="258"/>
      <c r="K23" s="252"/>
      <c r="M23" s="242"/>
    </row>
    <row r="24" spans="1:78" x14ac:dyDescent="0.25">
      <c r="A24" s="243">
        <v>9</v>
      </c>
      <c r="B24" s="244" t="s">
        <v>294</v>
      </c>
      <c r="C24" s="245" t="s">
        <v>295</v>
      </c>
      <c r="D24" s="246" t="s">
        <v>242</v>
      </c>
      <c r="E24" s="247">
        <v>72</v>
      </c>
      <c r="F24" s="247"/>
      <c r="G24" s="248">
        <f>E24*F24</f>
        <v>0</v>
      </c>
      <c r="H24" s="249">
        <v>2.9E-4</v>
      </c>
      <c r="I24" s="250">
        <f>E24*H24</f>
        <v>2.0879999999999999E-2</v>
      </c>
      <c r="J24" s="249">
        <v>0</v>
      </c>
      <c r="K24" s="250">
        <f>E24*J24</f>
        <v>0</v>
      </c>
      <c r="M24" s="242">
        <v>2</v>
      </c>
      <c r="Y24" s="217">
        <v>1</v>
      </c>
      <c r="Z24" s="217">
        <v>1</v>
      </c>
      <c r="AA24" s="217">
        <v>1</v>
      </c>
      <c r="AX24" s="217">
        <v>1</v>
      </c>
      <c r="AY24" s="217">
        <f>IF(AX24=1,G24,0)</f>
        <v>0</v>
      </c>
      <c r="AZ24" s="217">
        <f>IF(AX24=2,G24,0)</f>
        <v>0</v>
      </c>
      <c r="BA24" s="217">
        <f>IF(AX24=3,G24,0)</f>
        <v>0</v>
      </c>
      <c r="BB24" s="217">
        <f>IF(AX24=4,G24,0)</f>
        <v>0</v>
      </c>
      <c r="BC24" s="217">
        <f>IF(AX24=5,G24,0)</f>
        <v>0</v>
      </c>
      <c r="BY24" s="242">
        <v>1</v>
      </c>
      <c r="BZ24" s="242">
        <v>1</v>
      </c>
    </row>
    <row r="25" spans="1:78" x14ac:dyDescent="0.25">
      <c r="A25" s="251"/>
      <c r="B25" s="253"/>
      <c r="C25" s="316" t="s">
        <v>296</v>
      </c>
      <c r="D25" s="310"/>
      <c r="E25" s="254">
        <v>72</v>
      </c>
      <c r="F25" s="255"/>
      <c r="G25" s="256"/>
      <c r="H25" s="257"/>
      <c r="I25" s="252"/>
      <c r="J25" s="258"/>
      <c r="K25" s="252"/>
      <c r="M25" s="242"/>
    </row>
    <row r="26" spans="1:78" x14ac:dyDescent="0.25">
      <c r="A26" s="243">
        <v>10</v>
      </c>
      <c r="B26" s="244" t="s">
        <v>297</v>
      </c>
      <c r="C26" s="245" t="s">
        <v>298</v>
      </c>
      <c r="D26" s="246" t="s">
        <v>242</v>
      </c>
      <c r="E26" s="247">
        <v>70</v>
      </c>
      <c r="F26" s="247"/>
      <c r="G26" s="248">
        <f>E26*F26</f>
        <v>0</v>
      </c>
      <c r="H26" s="249">
        <v>2.9E-4</v>
      </c>
      <c r="I26" s="250">
        <f>E26*H26</f>
        <v>2.0299999999999999E-2</v>
      </c>
      <c r="J26" s="249">
        <v>0</v>
      </c>
      <c r="K26" s="250">
        <f>E26*J26</f>
        <v>0</v>
      </c>
      <c r="M26" s="242">
        <v>2</v>
      </c>
      <c r="Y26" s="217">
        <v>1</v>
      </c>
      <c r="Z26" s="217">
        <v>1</v>
      </c>
      <c r="AA26" s="217">
        <v>1</v>
      </c>
      <c r="AX26" s="217">
        <v>1</v>
      </c>
      <c r="AY26" s="217">
        <f>IF(AX26=1,G26,0)</f>
        <v>0</v>
      </c>
      <c r="AZ26" s="217">
        <f>IF(AX26=2,G26,0)</f>
        <v>0</v>
      </c>
      <c r="BA26" s="217">
        <f>IF(AX26=3,G26,0)</f>
        <v>0</v>
      </c>
      <c r="BB26" s="217">
        <f>IF(AX26=4,G26,0)</f>
        <v>0</v>
      </c>
      <c r="BC26" s="217">
        <f>IF(AX26=5,G26,0)</f>
        <v>0</v>
      </c>
      <c r="BY26" s="242">
        <v>1</v>
      </c>
      <c r="BZ26" s="242">
        <v>1</v>
      </c>
    </row>
    <row r="27" spans="1:78" x14ac:dyDescent="0.25">
      <c r="A27" s="251"/>
      <c r="B27" s="253"/>
      <c r="C27" s="316" t="s">
        <v>299</v>
      </c>
      <c r="D27" s="310"/>
      <c r="E27" s="254">
        <v>70</v>
      </c>
      <c r="F27" s="255"/>
      <c r="G27" s="256"/>
      <c r="H27" s="257"/>
      <c r="I27" s="252"/>
      <c r="J27" s="258"/>
      <c r="K27" s="252"/>
      <c r="M27" s="242"/>
    </row>
    <row r="28" spans="1:78" x14ac:dyDescent="0.25">
      <c r="A28" s="259"/>
      <c r="B28" s="260" t="s">
        <v>99</v>
      </c>
      <c r="C28" s="261" t="s">
        <v>152</v>
      </c>
      <c r="D28" s="262"/>
      <c r="E28" s="263"/>
      <c r="F28" s="264"/>
      <c r="G28" s="265">
        <f>SUM(G19:G27)</f>
        <v>0</v>
      </c>
      <c r="H28" s="266"/>
      <c r="I28" s="267">
        <f>SUM(I19:I27)</f>
        <v>4.1179999999999994E-2</v>
      </c>
      <c r="J28" s="266"/>
      <c r="K28" s="267">
        <f>SUM(K19:K27)</f>
        <v>0</v>
      </c>
      <c r="M28" s="242">
        <v>4</v>
      </c>
      <c r="AY28" s="268">
        <f>SUM(AY19:AY27)</f>
        <v>0</v>
      </c>
      <c r="AZ28" s="268">
        <f>SUM(AZ19:AZ27)</f>
        <v>0</v>
      </c>
      <c r="BA28" s="268">
        <f>SUM(BA19:BA27)</f>
        <v>0</v>
      </c>
      <c r="BB28" s="268">
        <f>SUM(BB19:BB27)</f>
        <v>0</v>
      </c>
      <c r="BC28" s="268">
        <f>SUM(BC19:BC27)</f>
        <v>0</v>
      </c>
    </row>
    <row r="29" spans="1:78" x14ac:dyDescent="0.25">
      <c r="A29" s="232" t="s">
        <v>96</v>
      </c>
      <c r="B29" s="233" t="s">
        <v>198</v>
      </c>
      <c r="C29" s="234" t="s">
        <v>199</v>
      </c>
      <c r="D29" s="235"/>
      <c r="E29" s="236"/>
      <c r="F29" s="236"/>
      <c r="G29" s="237"/>
      <c r="H29" s="238"/>
      <c r="I29" s="239"/>
      <c r="J29" s="240"/>
      <c r="K29" s="241"/>
      <c r="M29" s="242">
        <v>1</v>
      </c>
    </row>
    <row r="30" spans="1:78" ht="20.399999999999999" x14ac:dyDescent="0.25">
      <c r="A30" s="243">
        <v>11</v>
      </c>
      <c r="B30" s="244" t="s">
        <v>300</v>
      </c>
      <c r="C30" s="245" t="s">
        <v>301</v>
      </c>
      <c r="D30" s="246" t="s">
        <v>167</v>
      </c>
      <c r="E30" s="247">
        <v>3.79</v>
      </c>
      <c r="F30" s="247"/>
      <c r="G30" s="248">
        <f>E30*F30</f>
        <v>0</v>
      </c>
      <c r="H30" s="249">
        <v>1.09901</v>
      </c>
      <c r="I30" s="250">
        <f>E30*H30</f>
        <v>4.1652478999999998</v>
      </c>
      <c r="J30" s="249">
        <v>0</v>
      </c>
      <c r="K30" s="250">
        <f>E30*J30</f>
        <v>0</v>
      </c>
      <c r="M30" s="242">
        <v>2</v>
      </c>
      <c r="Y30" s="217">
        <v>1</v>
      </c>
      <c r="Z30" s="217">
        <v>1</v>
      </c>
      <c r="AA30" s="217">
        <v>1</v>
      </c>
      <c r="AX30" s="217">
        <v>1</v>
      </c>
      <c r="AY30" s="217">
        <f>IF(AX30=1,G30,0)</f>
        <v>0</v>
      </c>
      <c r="AZ30" s="217">
        <f>IF(AX30=2,G30,0)</f>
        <v>0</v>
      </c>
      <c r="BA30" s="217">
        <f>IF(AX30=3,G30,0)</f>
        <v>0</v>
      </c>
      <c r="BB30" s="217">
        <f>IF(AX30=4,G30,0)</f>
        <v>0</v>
      </c>
      <c r="BC30" s="217">
        <f>IF(AX30=5,G30,0)</f>
        <v>0</v>
      </c>
      <c r="BY30" s="242">
        <v>1</v>
      </c>
      <c r="BZ30" s="242">
        <v>1</v>
      </c>
    </row>
    <row r="31" spans="1:78" x14ac:dyDescent="0.25">
      <c r="A31" s="251"/>
      <c r="B31" s="253"/>
      <c r="C31" s="316" t="s">
        <v>619</v>
      </c>
      <c r="D31" s="310"/>
      <c r="E31" s="254">
        <v>3.79</v>
      </c>
      <c r="F31" s="255"/>
      <c r="G31" s="256"/>
      <c r="H31" s="257"/>
      <c r="I31" s="252"/>
      <c r="J31" s="258"/>
      <c r="K31" s="252"/>
      <c r="M31" s="242"/>
    </row>
    <row r="32" spans="1:78" x14ac:dyDescent="0.25">
      <c r="A32" s="259"/>
      <c r="B32" s="260" t="s">
        <v>99</v>
      </c>
      <c r="C32" s="261" t="s">
        <v>200</v>
      </c>
      <c r="D32" s="262"/>
      <c r="E32" s="263"/>
      <c r="F32" s="264"/>
      <c r="G32" s="265">
        <f>SUM(G29:G31)</f>
        <v>0</v>
      </c>
      <c r="H32" s="266"/>
      <c r="I32" s="267">
        <f>SUM(I29:I31)</f>
        <v>4.1652478999999998</v>
      </c>
      <c r="J32" s="266"/>
      <c r="K32" s="267">
        <f>SUM(K29:K31)</f>
        <v>0</v>
      </c>
      <c r="M32" s="242">
        <v>4</v>
      </c>
      <c r="AY32" s="268">
        <f>SUM(AY29:AY31)</f>
        <v>0</v>
      </c>
      <c r="AZ32" s="268">
        <f>SUM(AZ29:AZ31)</f>
        <v>0</v>
      </c>
      <c r="BA32" s="268">
        <f>SUM(BA29:BA31)</f>
        <v>0</v>
      </c>
      <c r="BB32" s="268">
        <f>SUM(BB29:BB31)</f>
        <v>0</v>
      </c>
      <c r="BC32" s="268">
        <f>SUM(BC29:BC31)</f>
        <v>0</v>
      </c>
    </row>
    <row r="33" spans="1:78" x14ac:dyDescent="0.25">
      <c r="A33" s="232" t="s">
        <v>96</v>
      </c>
      <c r="B33" s="233" t="s">
        <v>252</v>
      </c>
      <c r="C33" s="234" t="s">
        <v>253</v>
      </c>
      <c r="D33" s="235"/>
      <c r="E33" s="236"/>
      <c r="F33" s="236"/>
      <c r="G33" s="237"/>
      <c r="H33" s="238"/>
      <c r="I33" s="239"/>
      <c r="J33" s="240"/>
      <c r="K33" s="241"/>
      <c r="M33" s="242">
        <v>1</v>
      </c>
    </row>
    <row r="34" spans="1:78" x14ac:dyDescent="0.25">
      <c r="A34" s="243">
        <v>12</v>
      </c>
      <c r="B34" s="244" t="s">
        <v>255</v>
      </c>
      <c r="C34" s="245" t="s">
        <v>256</v>
      </c>
      <c r="D34" s="246" t="s">
        <v>167</v>
      </c>
      <c r="E34" s="247">
        <v>16.883743915</v>
      </c>
      <c r="F34" s="247"/>
      <c r="G34" s="248">
        <f>E34*F34</f>
        <v>0</v>
      </c>
      <c r="H34" s="249">
        <v>0</v>
      </c>
      <c r="I34" s="250">
        <f>E34*H34</f>
        <v>0</v>
      </c>
      <c r="J34" s="249"/>
      <c r="K34" s="250">
        <f>E34*J34</f>
        <v>0</v>
      </c>
      <c r="M34" s="242">
        <v>2</v>
      </c>
      <c r="Y34" s="217">
        <v>7</v>
      </c>
      <c r="Z34" s="217">
        <v>1</v>
      </c>
      <c r="AA34" s="217">
        <v>2</v>
      </c>
      <c r="AX34" s="217">
        <v>1</v>
      </c>
      <c r="AY34" s="217">
        <f>IF(AX34=1,G34,0)</f>
        <v>0</v>
      </c>
      <c r="AZ34" s="217">
        <f>IF(AX34=2,G34,0)</f>
        <v>0</v>
      </c>
      <c r="BA34" s="217">
        <f>IF(AX34=3,G34,0)</f>
        <v>0</v>
      </c>
      <c r="BB34" s="217">
        <f>IF(AX34=4,G34,0)</f>
        <v>0</v>
      </c>
      <c r="BC34" s="217">
        <f>IF(AX34=5,G34,0)</f>
        <v>0</v>
      </c>
      <c r="BY34" s="242">
        <v>7</v>
      </c>
      <c r="BZ34" s="242">
        <v>1</v>
      </c>
    </row>
    <row r="35" spans="1:78" x14ac:dyDescent="0.25">
      <c r="A35" s="259"/>
      <c r="B35" s="260" t="s">
        <v>99</v>
      </c>
      <c r="C35" s="261" t="s">
        <v>254</v>
      </c>
      <c r="D35" s="262"/>
      <c r="E35" s="263"/>
      <c r="F35" s="264"/>
      <c r="G35" s="265">
        <f>SUM(G33:G34)</f>
        <v>0</v>
      </c>
      <c r="H35" s="266"/>
      <c r="I35" s="267">
        <f>SUM(I33:I34)</f>
        <v>0</v>
      </c>
      <c r="J35" s="266"/>
      <c r="K35" s="267">
        <f>SUM(K33:K34)</f>
        <v>0</v>
      </c>
      <c r="M35" s="242">
        <v>4</v>
      </c>
      <c r="AY35" s="268">
        <f>SUM(AY33:AY34)</f>
        <v>0</v>
      </c>
      <c r="AZ35" s="268">
        <f>SUM(AZ33:AZ34)</f>
        <v>0</v>
      </c>
      <c r="BA35" s="268">
        <f>SUM(BA33:BA34)</f>
        <v>0</v>
      </c>
      <c r="BB35" s="268">
        <f>SUM(BB33:BB34)</f>
        <v>0</v>
      </c>
      <c r="BC35" s="268">
        <f>SUM(BC33:BC34)</f>
        <v>0</v>
      </c>
    </row>
    <row r="36" spans="1:78" x14ac:dyDescent="0.25">
      <c r="A36" s="232" t="s">
        <v>96</v>
      </c>
      <c r="B36" s="233" t="s">
        <v>302</v>
      </c>
      <c r="C36" s="234" t="s">
        <v>303</v>
      </c>
      <c r="D36" s="235"/>
      <c r="E36" s="236"/>
      <c r="F36" s="236"/>
      <c r="G36" s="237"/>
      <c r="H36" s="238"/>
      <c r="I36" s="239"/>
      <c r="J36" s="240"/>
      <c r="K36" s="241"/>
      <c r="M36" s="242">
        <v>1</v>
      </c>
    </row>
    <row r="37" spans="1:78" ht="20.399999999999999" x14ac:dyDescent="0.25">
      <c r="A37" s="243">
        <v>13</v>
      </c>
      <c r="B37" s="244" t="s">
        <v>305</v>
      </c>
      <c r="C37" s="245" t="s">
        <v>306</v>
      </c>
      <c r="D37" s="246" t="s">
        <v>145</v>
      </c>
      <c r="E37" s="247">
        <v>60.3</v>
      </c>
      <c r="F37" s="247"/>
      <c r="G37" s="248">
        <f>E37*F37</f>
        <v>0</v>
      </c>
      <c r="H37" s="249">
        <v>3.041E-2</v>
      </c>
      <c r="I37" s="250">
        <f>E37*H37</f>
        <v>1.833723</v>
      </c>
      <c r="J37" s="249">
        <v>0</v>
      </c>
      <c r="K37" s="250">
        <f>E37*J37</f>
        <v>0</v>
      </c>
      <c r="M37" s="242">
        <v>2</v>
      </c>
      <c r="Y37" s="217">
        <v>1</v>
      </c>
      <c r="Z37" s="217">
        <v>7</v>
      </c>
      <c r="AA37" s="217">
        <v>7</v>
      </c>
      <c r="AX37" s="217">
        <v>2</v>
      </c>
      <c r="AY37" s="217">
        <f>IF(AX37=1,G37,0)</f>
        <v>0</v>
      </c>
      <c r="AZ37" s="217">
        <f>IF(AX37=2,G37,0)</f>
        <v>0</v>
      </c>
      <c r="BA37" s="217">
        <f>IF(AX37=3,G37,0)</f>
        <v>0</v>
      </c>
      <c r="BB37" s="217">
        <f>IF(AX37=4,G37,0)</f>
        <v>0</v>
      </c>
      <c r="BC37" s="217">
        <f>IF(AX37=5,G37,0)</f>
        <v>0</v>
      </c>
      <c r="BY37" s="242">
        <v>1</v>
      </c>
      <c r="BZ37" s="242">
        <v>7</v>
      </c>
    </row>
    <row r="38" spans="1:78" x14ac:dyDescent="0.25">
      <c r="A38" s="251"/>
      <c r="B38" s="253"/>
      <c r="C38" s="316" t="s">
        <v>307</v>
      </c>
      <c r="D38" s="310"/>
      <c r="E38" s="254">
        <v>14.4</v>
      </c>
      <c r="F38" s="255"/>
      <c r="G38" s="256"/>
      <c r="H38" s="257"/>
      <c r="I38" s="252"/>
      <c r="J38" s="258"/>
      <c r="K38" s="252"/>
      <c r="M38" s="242"/>
    </row>
    <row r="39" spans="1:78" x14ac:dyDescent="0.25">
      <c r="A39" s="251"/>
      <c r="B39" s="253"/>
      <c r="C39" s="316" t="s">
        <v>308</v>
      </c>
      <c r="D39" s="310"/>
      <c r="E39" s="254">
        <v>45.9</v>
      </c>
      <c r="F39" s="255"/>
      <c r="G39" s="256"/>
      <c r="H39" s="257"/>
      <c r="I39" s="252"/>
      <c r="J39" s="258"/>
      <c r="K39" s="252"/>
      <c r="M39" s="242"/>
    </row>
    <row r="40" spans="1:78" x14ac:dyDescent="0.25">
      <c r="A40" s="243">
        <v>14</v>
      </c>
      <c r="B40" s="244" t="s">
        <v>309</v>
      </c>
      <c r="C40" s="245" t="s">
        <v>310</v>
      </c>
      <c r="D40" s="246" t="s">
        <v>167</v>
      </c>
      <c r="E40" s="247">
        <v>1.833723</v>
      </c>
      <c r="F40" s="247"/>
      <c r="G40" s="248">
        <f>E40*F40</f>
        <v>0</v>
      </c>
      <c r="H40" s="249">
        <v>0</v>
      </c>
      <c r="I40" s="250">
        <f>E40*H40</f>
        <v>0</v>
      </c>
      <c r="J40" s="249"/>
      <c r="K40" s="250">
        <f>E40*J40</f>
        <v>0</v>
      </c>
      <c r="M40" s="242">
        <v>2</v>
      </c>
      <c r="Y40" s="217">
        <v>7</v>
      </c>
      <c r="Z40" s="217">
        <v>1001</v>
      </c>
      <c r="AA40" s="217">
        <v>5</v>
      </c>
      <c r="AX40" s="217">
        <v>2</v>
      </c>
      <c r="AY40" s="217">
        <f>IF(AX40=1,G40,0)</f>
        <v>0</v>
      </c>
      <c r="AZ40" s="217">
        <f>IF(AX40=2,G40,0)</f>
        <v>0</v>
      </c>
      <c r="BA40" s="217">
        <f>IF(AX40=3,G40,0)</f>
        <v>0</v>
      </c>
      <c r="BB40" s="217">
        <f>IF(AX40=4,G40,0)</f>
        <v>0</v>
      </c>
      <c r="BC40" s="217">
        <f>IF(AX40=5,G40,0)</f>
        <v>0</v>
      </c>
      <c r="BY40" s="242">
        <v>7</v>
      </c>
      <c r="BZ40" s="242">
        <v>1001</v>
      </c>
    </row>
    <row r="41" spans="1:78" x14ac:dyDescent="0.25">
      <c r="A41" s="259"/>
      <c r="B41" s="260" t="s">
        <v>99</v>
      </c>
      <c r="C41" s="261" t="s">
        <v>304</v>
      </c>
      <c r="D41" s="262"/>
      <c r="E41" s="263"/>
      <c r="F41" s="264"/>
      <c r="G41" s="265">
        <f>SUM(G36:G40)</f>
        <v>0</v>
      </c>
      <c r="H41" s="266"/>
      <c r="I41" s="267">
        <f>SUM(I36:I40)</f>
        <v>1.833723</v>
      </c>
      <c r="J41" s="266"/>
      <c r="K41" s="267">
        <f>SUM(K36:K40)</f>
        <v>0</v>
      </c>
      <c r="M41" s="242">
        <v>4</v>
      </c>
      <c r="AY41" s="268">
        <f>SUM(AY36:AY40)</f>
        <v>0</v>
      </c>
      <c r="AZ41" s="268">
        <f>SUM(AZ36:AZ40)</f>
        <v>0</v>
      </c>
      <c r="BA41" s="268">
        <f>SUM(BA36:BA40)</f>
        <v>0</v>
      </c>
      <c r="BB41" s="268">
        <f>SUM(BB36:BB40)</f>
        <v>0</v>
      </c>
      <c r="BC41" s="268">
        <f>SUM(BC36:BC40)</f>
        <v>0</v>
      </c>
    </row>
    <row r="42" spans="1:78" x14ac:dyDescent="0.25">
      <c r="E42" s="217"/>
    </row>
    <row r="43" spans="1:78" x14ac:dyDescent="0.25">
      <c r="E43" s="217"/>
    </row>
    <row r="44" spans="1:78" x14ac:dyDescent="0.25">
      <c r="E44" s="217"/>
    </row>
    <row r="45" spans="1:78" x14ac:dyDescent="0.25">
      <c r="E45" s="217"/>
    </row>
    <row r="46" spans="1:78" x14ac:dyDescent="0.25">
      <c r="E46" s="217"/>
    </row>
    <row r="47" spans="1:78" x14ac:dyDescent="0.25">
      <c r="E47" s="217"/>
    </row>
    <row r="48" spans="1:78" x14ac:dyDescent="0.25">
      <c r="E48" s="217"/>
    </row>
    <row r="49" spans="5:5" x14ac:dyDescent="0.25">
      <c r="E49" s="217"/>
    </row>
    <row r="50" spans="5:5" x14ac:dyDescent="0.25">
      <c r="E50" s="217"/>
    </row>
    <row r="51" spans="5:5" x14ac:dyDescent="0.25">
      <c r="E51" s="217"/>
    </row>
    <row r="52" spans="5:5" x14ac:dyDescent="0.25">
      <c r="E52" s="217"/>
    </row>
    <row r="53" spans="5:5" x14ac:dyDescent="0.25">
      <c r="E53" s="217"/>
    </row>
    <row r="54" spans="5:5" x14ac:dyDescent="0.25">
      <c r="E54" s="217"/>
    </row>
    <row r="55" spans="5:5" x14ac:dyDescent="0.25">
      <c r="E55" s="217"/>
    </row>
    <row r="56" spans="5:5" x14ac:dyDescent="0.25">
      <c r="E56" s="217"/>
    </row>
    <row r="57" spans="5:5" x14ac:dyDescent="0.25">
      <c r="E57" s="217"/>
    </row>
    <row r="58" spans="5:5" x14ac:dyDescent="0.25">
      <c r="E58" s="217"/>
    </row>
    <row r="59" spans="5:5" x14ac:dyDescent="0.25">
      <c r="E59" s="217"/>
    </row>
    <row r="60" spans="5:5" x14ac:dyDescent="0.25">
      <c r="E60" s="217"/>
    </row>
    <row r="61" spans="5:5" x14ac:dyDescent="0.25">
      <c r="E61" s="217"/>
    </row>
    <row r="62" spans="5:5" x14ac:dyDescent="0.25">
      <c r="E62" s="217"/>
    </row>
    <row r="63" spans="5:5" x14ac:dyDescent="0.25">
      <c r="E63" s="217"/>
    </row>
    <row r="64" spans="5:5" x14ac:dyDescent="0.25">
      <c r="E64" s="217"/>
    </row>
    <row r="65" spans="1:7" x14ac:dyDescent="0.25">
      <c r="A65" s="258"/>
      <c r="B65" s="258"/>
      <c r="C65" s="258"/>
      <c r="D65" s="258"/>
      <c r="E65" s="258"/>
      <c r="F65" s="258"/>
      <c r="G65" s="258"/>
    </row>
    <row r="66" spans="1:7" x14ac:dyDescent="0.25">
      <c r="A66" s="258"/>
      <c r="B66" s="258"/>
      <c r="C66" s="258"/>
      <c r="D66" s="258"/>
      <c r="E66" s="258"/>
      <c r="F66" s="258"/>
      <c r="G66" s="258"/>
    </row>
    <row r="67" spans="1:7" x14ac:dyDescent="0.25">
      <c r="A67" s="258"/>
      <c r="B67" s="258"/>
      <c r="C67" s="258"/>
      <c r="D67" s="258"/>
      <c r="E67" s="258"/>
      <c r="F67" s="258"/>
      <c r="G67" s="258"/>
    </row>
    <row r="68" spans="1:7" x14ac:dyDescent="0.25">
      <c r="A68" s="258"/>
      <c r="B68" s="258"/>
      <c r="C68" s="258"/>
      <c r="D68" s="258"/>
      <c r="E68" s="258"/>
      <c r="F68" s="258"/>
      <c r="G68" s="258"/>
    </row>
    <row r="69" spans="1:7" x14ac:dyDescent="0.25">
      <c r="E69" s="217"/>
    </row>
    <row r="70" spans="1:7" x14ac:dyDescent="0.25">
      <c r="E70" s="217"/>
    </row>
    <row r="71" spans="1:7" x14ac:dyDescent="0.25">
      <c r="E71" s="217"/>
    </row>
    <row r="72" spans="1:7" x14ac:dyDescent="0.25">
      <c r="E72" s="217"/>
    </row>
    <row r="73" spans="1:7" x14ac:dyDescent="0.25">
      <c r="E73" s="217"/>
    </row>
    <row r="74" spans="1:7" x14ac:dyDescent="0.25">
      <c r="E74" s="217"/>
    </row>
    <row r="75" spans="1:7" x14ac:dyDescent="0.25">
      <c r="E75" s="217"/>
    </row>
    <row r="76" spans="1:7" x14ac:dyDescent="0.25">
      <c r="E76" s="217"/>
    </row>
    <row r="77" spans="1:7" x14ac:dyDescent="0.25">
      <c r="E77" s="217"/>
    </row>
    <row r="78" spans="1:7" x14ac:dyDescent="0.25">
      <c r="E78" s="217"/>
    </row>
    <row r="79" spans="1:7" x14ac:dyDescent="0.25">
      <c r="E79" s="217"/>
    </row>
    <row r="80" spans="1:7" x14ac:dyDescent="0.25">
      <c r="E80" s="217"/>
    </row>
    <row r="81" spans="5:5" x14ac:dyDescent="0.25">
      <c r="E81" s="217"/>
    </row>
    <row r="82" spans="5:5" x14ac:dyDescent="0.25">
      <c r="E82" s="217"/>
    </row>
    <row r="83" spans="5:5" x14ac:dyDescent="0.25">
      <c r="E83" s="217"/>
    </row>
    <row r="84" spans="5:5" x14ac:dyDescent="0.25">
      <c r="E84" s="217"/>
    </row>
    <row r="85" spans="5:5" x14ac:dyDescent="0.25">
      <c r="E85" s="217"/>
    </row>
    <row r="86" spans="5:5" x14ac:dyDescent="0.25">
      <c r="E86" s="217"/>
    </row>
    <row r="87" spans="5:5" x14ac:dyDescent="0.25">
      <c r="E87" s="217"/>
    </row>
    <row r="88" spans="5:5" x14ac:dyDescent="0.25">
      <c r="E88" s="217"/>
    </row>
    <row r="89" spans="5:5" x14ac:dyDescent="0.25">
      <c r="E89" s="217"/>
    </row>
    <row r="90" spans="5:5" x14ac:dyDescent="0.25">
      <c r="E90" s="217"/>
    </row>
    <row r="91" spans="5:5" x14ac:dyDescent="0.25">
      <c r="E91" s="217"/>
    </row>
    <row r="92" spans="5:5" x14ac:dyDescent="0.25">
      <c r="E92" s="217"/>
    </row>
    <row r="93" spans="5:5" x14ac:dyDescent="0.25">
      <c r="E93" s="217"/>
    </row>
    <row r="94" spans="5:5" x14ac:dyDescent="0.25">
      <c r="E94" s="217"/>
    </row>
    <row r="95" spans="5:5" x14ac:dyDescent="0.25">
      <c r="E95" s="217"/>
    </row>
    <row r="96" spans="5:5" x14ac:dyDescent="0.25">
      <c r="E96" s="217"/>
    </row>
    <row r="97" spans="1:7" x14ac:dyDescent="0.25">
      <c r="E97" s="217"/>
    </row>
    <row r="98" spans="1:7" x14ac:dyDescent="0.25">
      <c r="E98" s="217"/>
    </row>
    <row r="99" spans="1:7" x14ac:dyDescent="0.25">
      <c r="E99" s="217"/>
    </row>
    <row r="100" spans="1:7" x14ac:dyDescent="0.25">
      <c r="A100" s="269"/>
      <c r="B100" s="269"/>
    </row>
    <row r="101" spans="1:7" x14ac:dyDescent="0.25">
      <c r="A101" s="258"/>
      <c r="B101" s="258"/>
      <c r="C101" s="270"/>
      <c r="D101" s="270"/>
      <c r="E101" s="271"/>
      <c r="F101" s="270"/>
      <c r="G101" s="272"/>
    </row>
    <row r="102" spans="1:7" x14ac:dyDescent="0.25">
      <c r="A102" s="273"/>
      <c r="B102" s="273"/>
      <c r="C102" s="258"/>
      <c r="D102" s="258"/>
      <c r="E102" s="274"/>
      <c r="F102" s="258"/>
      <c r="G102" s="258"/>
    </row>
    <row r="103" spans="1:7" x14ac:dyDescent="0.25">
      <c r="A103" s="258"/>
      <c r="B103" s="258"/>
      <c r="C103" s="258"/>
      <c r="D103" s="258"/>
      <c r="E103" s="274"/>
      <c r="F103" s="258"/>
      <c r="G103" s="258"/>
    </row>
    <row r="104" spans="1:7" x14ac:dyDescent="0.25">
      <c r="A104" s="258"/>
      <c r="B104" s="258"/>
      <c r="C104" s="258"/>
      <c r="D104" s="258"/>
      <c r="E104" s="274"/>
      <c r="F104" s="258"/>
      <c r="G104" s="258"/>
    </row>
    <row r="105" spans="1:7" x14ac:dyDescent="0.25">
      <c r="A105" s="258"/>
      <c r="B105" s="258"/>
      <c r="C105" s="258"/>
      <c r="D105" s="258"/>
      <c r="E105" s="274"/>
      <c r="F105" s="258"/>
      <c r="G105" s="258"/>
    </row>
    <row r="106" spans="1:7" x14ac:dyDescent="0.25">
      <c r="A106" s="258"/>
      <c r="B106" s="258"/>
      <c r="C106" s="258"/>
      <c r="D106" s="258"/>
      <c r="E106" s="274"/>
      <c r="F106" s="258"/>
      <c r="G106" s="258"/>
    </row>
    <row r="107" spans="1:7" x14ac:dyDescent="0.25">
      <c r="A107" s="258"/>
      <c r="B107" s="258"/>
      <c r="C107" s="258"/>
      <c r="D107" s="258"/>
      <c r="E107" s="274"/>
      <c r="F107" s="258"/>
      <c r="G107" s="258"/>
    </row>
    <row r="108" spans="1:7" x14ac:dyDescent="0.25">
      <c r="A108" s="258"/>
      <c r="B108" s="258"/>
      <c r="C108" s="258"/>
      <c r="D108" s="258"/>
      <c r="E108" s="274"/>
      <c r="F108" s="258"/>
      <c r="G108" s="258"/>
    </row>
    <row r="109" spans="1:7" x14ac:dyDescent="0.25">
      <c r="A109" s="258"/>
      <c r="B109" s="258"/>
      <c r="C109" s="258"/>
      <c r="D109" s="258"/>
      <c r="E109" s="274"/>
      <c r="F109" s="258"/>
      <c r="G109" s="258"/>
    </row>
    <row r="110" spans="1:7" x14ac:dyDescent="0.25">
      <c r="A110" s="258"/>
      <c r="B110" s="258"/>
      <c r="C110" s="258"/>
      <c r="D110" s="258"/>
      <c r="E110" s="274"/>
      <c r="F110" s="258"/>
      <c r="G110" s="258"/>
    </row>
    <row r="111" spans="1:7" x14ac:dyDescent="0.25">
      <c r="A111" s="258"/>
      <c r="B111" s="258"/>
      <c r="C111" s="258"/>
      <c r="D111" s="258"/>
      <c r="E111" s="274"/>
      <c r="F111" s="258"/>
      <c r="G111" s="258"/>
    </row>
    <row r="112" spans="1:7" x14ac:dyDescent="0.25">
      <c r="A112" s="258"/>
      <c r="B112" s="258"/>
      <c r="C112" s="258"/>
      <c r="D112" s="258"/>
      <c r="E112" s="274"/>
      <c r="F112" s="258"/>
      <c r="G112" s="258"/>
    </row>
    <row r="113" spans="1:7" x14ac:dyDescent="0.25">
      <c r="A113" s="258"/>
      <c r="B113" s="258"/>
      <c r="C113" s="258"/>
      <c r="D113" s="258"/>
      <c r="E113" s="274"/>
      <c r="F113" s="258"/>
      <c r="G113" s="258"/>
    </row>
    <row r="114" spans="1:7" x14ac:dyDescent="0.25">
      <c r="A114" s="258"/>
      <c r="B114" s="258"/>
      <c r="C114" s="258"/>
      <c r="D114" s="258"/>
      <c r="E114" s="274"/>
      <c r="F114" s="258"/>
      <c r="G114" s="258"/>
    </row>
  </sheetData>
  <mergeCells count="15">
    <mergeCell ref="C38:D38"/>
    <mergeCell ref="C39:D39"/>
    <mergeCell ref="C31:D31"/>
    <mergeCell ref="C21:D21"/>
    <mergeCell ref="C23:D23"/>
    <mergeCell ref="C25:D25"/>
    <mergeCell ref="C27:D27"/>
    <mergeCell ref="C13:D13"/>
    <mergeCell ref="C15:D15"/>
    <mergeCell ref="C17:D17"/>
    <mergeCell ref="A1:G1"/>
    <mergeCell ref="A3:B3"/>
    <mergeCell ref="A4:B4"/>
    <mergeCell ref="E4:G4"/>
    <mergeCell ref="C12:D12"/>
  </mergeCells>
  <printOptions horizontalCentered="1" gridLinesSet="0"/>
  <pageMargins left="0.59055118110236227" right="0.39370078740157483" top="0.59055118110236227" bottom="0.98425196850393704" header="0.19685039370078741" footer="0.51181102362204722"/>
  <pageSetup paperSize="9" scale="86" fitToHeight="0" orientation="portrait" horizontalDpi="300" r:id="rId1"/>
  <headerFooter alignWithMargins="0">
    <oddFooter>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3">
    <pageSetUpPr fitToPage="1"/>
  </sheetPr>
  <dimension ref="A1:BE51"/>
  <sheetViews>
    <sheetView topLeftCell="A19" zoomScaleNormal="100" workbookViewId="0">
      <selection activeCell="J39" sqref="J39"/>
    </sheetView>
  </sheetViews>
  <sheetFormatPr defaultColWidth="9.109375" defaultRowHeight="13.2" x14ac:dyDescent="0.25"/>
  <cols>
    <col min="1" max="1" width="2" style="1" customWidth="1"/>
    <col min="2" max="2" width="15" style="1" customWidth="1"/>
    <col min="3" max="3" width="15.88671875" style="1" customWidth="1"/>
    <col min="4" max="4" width="14.5546875" style="1" customWidth="1"/>
    <col min="5" max="5" width="13.5546875" style="1" customWidth="1"/>
    <col min="6" max="6" width="16.5546875" style="1" customWidth="1"/>
    <col min="7" max="7" width="15.33203125" style="1" customWidth="1"/>
    <col min="8" max="16384" width="9.109375" style="1"/>
  </cols>
  <sheetData>
    <row r="1" spans="1:57" ht="24.75" customHeight="1" thickBot="1" x14ac:dyDescent="0.3">
      <c r="A1" s="79" t="s">
        <v>29</v>
      </c>
      <c r="B1" s="80"/>
      <c r="C1" s="80"/>
      <c r="D1" s="80"/>
      <c r="E1" s="80"/>
      <c r="F1" s="80"/>
      <c r="G1" s="80"/>
    </row>
    <row r="2" spans="1:57" ht="12.75" customHeight="1" x14ac:dyDescent="0.25">
      <c r="A2" s="81" t="s">
        <v>30</v>
      </c>
      <c r="B2" s="82"/>
      <c r="C2" s="83">
        <v>3</v>
      </c>
      <c r="D2" s="83" t="s">
        <v>312</v>
      </c>
      <c r="E2" s="82"/>
      <c r="F2" s="84" t="s">
        <v>31</v>
      </c>
      <c r="G2" s="85"/>
    </row>
    <row r="3" spans="1:57" ht="3" hidden="1" customHeight="1" x14ac:dyDescent="0.25">
      <c r="A3" s="86"/>
      <c r="B3" s="87"/>
      <c r="C3" s="88"/>
      <c r="D3" s="88"/>
      <c r="E3" s="87"/>
      <c r="F3" s="89"/>
      <c r="G3" s="90"/>
    </row>
    <row r="4" spans="1:57" ht="12" customHeight="1" x14ac:dyDescent="0.25">
      <c r="A4" s="91" t="s">
        <v>32</v>
      </c>
      <c r="B4" s="87"/>
      <c r="C4" s="88"/>
      <c r="D4" s="88"/>
      <c r="E4" s="87"/>
      <c r="F4" s="89" t="s">
        <v>33</v>
      </c>
      <c r="G4" s="92"/>
    </row>
    <row r="5" spans="1:57" ht="12.9" customHeight="1" x14ac:dyDescent="0.25">
      <c r="A5" s="93" t="s">
        <v>103</v>
      </c>
      <c r="B5" s="94"/>
      <c r="C5" s="95" t="s">
        <v>104</v>
      </c>
      <c r="D5" s="96"/>
      <c r="E5" s="97"/>
      <c r="F5" s="89" t="s">
        <v>34</v>
      </c>
      <c r="G5" s="90"/>
    </row>
    <row r="6" spans="1:57" ht="12.9" customHeight="1" x14ac:dyDescent="0.25">
      <c r="A6" s="91" t="s">
        <v>35</v>
      </c>
      <c r="B6" s="87"/>
      <c r="C6" s="88"/>
      <c r="D6" s="88"/>
      <c r="E6" s="87"/>
      <c r="F6" s="98" t="s">
        <v>36</v>
      </c>
      <c r="G6" s="99">
        <v>0</v>
      </c>
      <c r="O6" s="100"/>
    </row>
    <row r="7" spans="1:57" ht="12.9" customHeight="1" x14ac:dyDescent="0.25">
      <c r="A7" s="101" t="s">
        <v>100</v>
      </c>
      <c r="B7" s="102"/>
      <c r="C7" s="103" t="s">
        <v>101</v>
      </c>
      <c r="D7" s="104"/>
      <c r="E7" s="104"/>
      <c r="F7" s="105" t="s">
        <v>37</v>
      </c>
      <c r="G7" s="99">
        <f>IF(G6=0,,ROUND((F30+F32)/G6,1))</f>
        <v>0</v>
      </c>
    </row>
    <row r="8" spans="1:57" x14ac:dyDescent="0.25">
      <c r="A8" s="106" t="s">
        <v>38</v>
      </c>
      <c r="B8" s="89"/>
      <c r="C8" s="291"/>
      <c r="D8" s="291"/>
      <c r="E8" s="292"/>
      <c r="F8" s="107" t="s">
        <v>39</v>
      </c>
      <c r="G8" s="108"/>
      <c r="H8" s="109"/>
      <c r="I8" s="110"/>
    </row>
    <row r="9" spans="1:57" x14ac:dyDescent="0.25">
      <c r="A9" s="106" t="s">
        <v>40</v>
      </c>
      <c r="B9" s="89"/>
      <c r="C9" s="291"/>
      <c r="D9" s="291"/>
      <c r="E9" s="292"/>
      <c r="F9" s="89"/>
      <c r="G9" s="111"/>
      <c r="H9" s="112"/>
    </row>
    <row r="10" spans="1:57" x14ac:dyDescent="0.25">
      <c r="A10" s="106" t="s">
        <v>41</v>
      </c>
      <c r="B10" s="89"/>
      <c r="C10" s="291"/>
      <c r="D10" s="291"/>
      <c r="E10" s="291"/>
      <c r="F10" s="113"/>
      <c r="G10" s="114"/>
      <c r="H10" s="115"/>
    </row>
    <row r="11" spans="1:57" ht="13.5" customHeight="1" x14ac:dyDescent="0.25">
      <c r="A11" s="106" t="s">
        <v>42</v>
      </c>
      <c r="B11" s="89"/>
      <c r="C11" s="291" t="s">
        <v>274</v>
      </c>
      <c r="D11" s="291"/>
      <c r="E11" s="291"/>
      <c r="F11" s="116" t="s">
        <v>43</v>
      </c>
      <c r="G11" s="117"/>
      <c r="H11" s="112"/>
      <c r="BA11" s="118"/>
      <c r="BB11" s="118"/>
      <c r="BC11" s="118"/>
      <c r="BD11" s="118"/>
      <c r="BE11" s="118"/>
    </row>
    <row r="12" spans="1:57" ht="12.75" customHeight="1" x14ac:dyDescent="0.25">
      <c r="A12" s="119" t="s">
        <v>44</v>
      </c>
      <c r="B12" s="87"/>
      <c r="C12" s="293"/>
      <c r="D12" s="293"/>
      <c r="E12" s="293"/>
      <c r="F12" s="120" t="s">
        <v>45</v>
      </c>
      <c r="G12" s="121"/>
      <c r="H12" s="112"/>
    </row>
    <row r="13" spans="1:57" ht="28.5" customHeight="1" thickBot="1" x14ac:dyDescent="0.3">
      <c r="A13" s="122" t="s">
        <v>46</v>
      </c>
      <c r="B13" s="123"/>
      <c r="C13" s="123"/>
      <c r="D13" s="123"/>
      <c r="E13" s="124"/>
      <c r="F13" s="124"/>
      <c r="G13" s="125"/>
      <c r="H13" s="112"/>
    </row>
    <row r="14" spans="1:57" ht="17.25" customHeight="1" thickBot="1" x14ac:dyDescent="0.3">
      <c r="A14" s="126" t="s">
        <v>47</v>
      </c>
      <c r="B14" s="127"/>
      <c r="C14" s="128"/>
      <c r="D14" s="129" t="s">
        <v>48</v>
      </c>
      <c r="E14" s="130"/>
      <c r="F14" s="130"/>
      <c r="G14" s="128"/>
    </row>
    <row r="15" spans="1:57" ht="15.9" customHeight="1" x14ac:dyDescent="0.25">
      <c r="A15" s="131"/>
      <c r="B15" s="132" t="s">
        <v>49</v>
      </c>
      <c r="C15" s="133">
        <f>'01 03 Rek'!E14</f>
        <v>0</v>
      </c>
      <c r="D15" s="134" t="str">
        <f>'01 03 Rek'!A19</f>
        <v>Ztížené výrobní podmínky</v>
      </c>
      <c r="E15" s="135"/>
      <c r="F15" s="136"/>
      <c r="G15" s="133">
        <f>'01 03 Rek'!I19</f>
        <v>0</v>
      </c>
    </row>
    <row r="16" spans="1:57" ht="15.9" customHeight="1" x14ac:dyDescent="0.25">
      <c r="A16" s="131" t="s">
        <v>50</v>
      </c>
      <c r="B16" s="132" t="s">
        <v>51</v>
      </c>
      <c r="C16" s="133">
        <f>'01 03 Rek'!F14</f>
        <v>0</v>
      </c>
      <c r="D16" s="86" t="str">
        <f>'01 03 Rek'!A20</f>
        <v>Oborová přirážka</v>
      </c>
      <c r="E16" s="137"/>
      <c r="F16" s="138"/>
      <c r="G16" s="133">
        <f>'01 03 Rek'!I20</f>
        <v>0</v>
      </c>
    </row>
    <row r="17" spans="1:7" ht="15.9" customHeight="1" x14ac:dyDescent="0.25">
      <c r="A17" s="131" t="s">
        <v>52</v>
      </c>
      <c r="B17" s="132" t="s">
        <v>53</v>
      </c>
      <c r="C17" s="133">
        <f>'01 03 Rek'!H14</f>
        <v>0</v>
      </c>
      <c r="D17" s="86" t="str">
        <f>'01 03 Rek'!A21</f>
        <v>Přesun stavebních kapacit</v>
      </c>
      <c r="E17" s="137"/>
      <c r="F17" s="138"/>
      <c r="G17" s="133">
        <f>'01 03 Rek'!I21</f>
        <v>0</v>
      </c>
    </row>
    <row r="18" spans="1:7" ht="15.9" customHeight="1" x14ac:dyDescent="0.25">
      <c r="A18" s="139" t="s">
        <v>54</v>
      </c>
      <c r="B18" s="140" t="s">
        <v>55</v>
      </c>
      <c r="C18" s="133">
        <f>'01 03 Rek'!G14</f>
        <v>0</v>
      </c>
      <c r="D18" s="86" t="str">
        <f>'01 03 Rek'!A22</f>
        <v>Mimostaveništní doprava</v>
      </c>
      <c r="E18" s="137"/>
      <c r="F18" s="138"/>
      <c r="G18" s="133">
        <f>'01 03 Rek'!I22</f>
        <v>0</v>
      </c>
    </row>
    <row r="19" spans="1:7" ht="15.9" customHeight="1" x14ac:dyDescent="0.25">
      <c r="A19" s="141" t="s">
        <v>56</v>
      </c>
      <c r="B19" s="132"/>
      <c r="C19" s="133">
        <f>SUM(C15:C18)</f>
        <v>0</v>
      </c>
      <c r="D19" s="86" t="str">
        <f>'01 03 Rek'!A23</f>
        <v>Zařízení staveniště</v>
      </c>
      <c r="E19" s="137"/>
      <c r="F19" s="138"/>
      <c r="G19" s="133">
        <f>'01 03 Rek'!I23</f>
        <v>0</v>
      </c>
    </row>
    <row r="20" spans="1:7" ht="15.9" customHeight="1" x14ac:dyDescent="0.25">
      <c r="A20" s="141"/>
      <c r="B20" s="132"/>
      <c r="C20" s="133"/>
      <c r="D20" s="86" t="str">
        <f>'01 03 Rek'!A24</f>
        <v>Provoz investora</v>
      </c>
      <c r="E20" s="137"/>
      <c r="F20" s="138"/>
      <c r="G20" s="133">
        <f>'01 03 Rek'!I24</f>
        <v>0</v>
      </c>
    </row>
    <row r="21" spans="1:7" ht="15.9" customHeight="1" x14ac:dyDescent="0.25">
      <c r="A21" s="141" t="s">
        <v>28</v>
      </c>
      <c r="B21" s="132"/>
      <c r="C21" s="133">
        <f>'01 03 Rek'!I14</f>
        <v>0</v>
      </c>
      <c r="D21" s="86" t="str">
        <f>'01 03 Rek'!A25</f>
        <v>Kompletační činnost (IČD)</v>
      </c>
      <c r="E21" s="137"/>
      <c r="F21" s="138"/>
      <c r="G21" s="133">
        <f>'01 03 Rek'!I25</f>
        <v>0</v>
      </c>
    </row>
    <row r="22" spans="1:7" ht="15.9" customHeight="1" x14ac:dyDescent="0.25">
      <c r="A22" s="142" t="s">
        <v>57</v>
      </c>
      <c r="B22" s="112"/>
      <c r="C22" s="133">
        <f>C19+C21</f>
        <v>0</v>
      </c>
      <c r="D22" s="86" t="s">
        <v>58</v>
      </c>
      <c r="E22" s="137"/>
      <c r="F22" s="138"/>
      <c r="G22" s="133">
        <f>G23-SUM(G15:G21)</f>
        <v>0</v>
      </c>
    </row>
    <row r="23" spans="1:7" ht="15.9" customHeight="1" thickBot="1" x14ac:dyDescent="0.3">
      <c r="A23" s="289" t="s">
        <v>59</v>
      </c>
      <c r="B23" s="290"/>
      <c r="C23" s="143">
        <f>C22+G23</f>
        <v>0</v>
      </c>
      <c r="D23" s="144" t="s">
        <v>60</v>
      </c>
      <c r="E23" s="145"/>
      <c r="F23" s="146"/>
      <c r="G23" s="133">
        <f>'01 03 Rek'!H27</f>
        <v>0</v>
      </c>
    </row>
    <row r="24" spans="1:7" x14ac:dyDescent="0.25">
      <c r="A24" s="147" t="s">
        <v>61</v>
      </c>
      <c r="B24" s="148"/>
      <c r="C24" s="149"/>
      <c r="D24" s="148" t="s">
        <v>62</v>
      </c>
      <c r="E24" s="148"/>
      <c r="F24" s="150" t="s">
        <v>63</v>
      </c>
      <c r="G24" s="151"/>
    </row>
    <row r="25" spans="1:7" x14ac:dyDescent="0.25">
      <c r="A25" s="142" t="s">
        <v>64</v>
      </c>
      <c r="B25" s="112"/>
      <c r="C25" s="152"/>
      <c r="D25" s="112" t="s">
        <v>64</v>
      </c>
      <c r="F25" s="153" t="s">
        <v>64</v>
      </c>
      <c r="G25" s="154"/>
    </row>
    <row r="26" spans="1:7" ht="37.5" customHeight="1" x14ac:dyDescent="0.25">
      <c r="A26" s="142" t="s">
        <v>65</v>
      </c>
      <c r="B26" s="155"/>
      <c r="C26" s="152"/>
      <c r="D26" s="112" t="s">
        <v>65</v>
      </c>
      <c r="F26" s="153" t="s">
        <v>65</v>
      </c>
      <c r="G26" s="154"/>
    </row>
    <row r="27" spans="1:7" x14ac:dyDescent="0.25">
      <c r="A27" s="142"/>
      <c r="B27" s="156"/>
      <c r="C27" s="152"/>
      <c r="D27" s="112"/>
      <c r="F27" s="153"/>
      <c r="G27" s="154"/>
    </row>
    <row r="28" spans="1:7" x14ac:dyDescent="0.25">
      <c r="A28" s="142" t="s">
        <v>66</v>
      </c>
      <c r="B28" s="112"/>
      <c r="C28" s="152"/>
      <c r="D28" s="153" t="s">
        <v>67</v>
      </c>
      <c r="E28" s="152"/>
      <c r="F28" s="157" t="s">
        <v>67</v>
      </c>
      <c r="G28" s="154"/>
    </row>
    <row r="29" spans="1:7" ht="69" customHeight="1" x14ac:dyDescent="0.25">
      <c r="A29" s="142"/>
      <c r="B29" s="112"/>
      <c r="C29" s="158"/>
      <c r="D29" s="159"/>
      <c r="E29" s="158"/>
      <c r="F29" s="112"/>
      <c r="G29" s="154"/>
    </row>
    <row r="30" spans="1:7" x14ac:dyDescent="0.25">
      <c r="A30" s="160" t="s">
        <v>12</v>
      </c>
      <c r="B30" s="161"/>
      <c r="C30" s="162">
        <v>21</v>
      </c>
      <c r="D30" s="161" t="s">
        <v>68</v>
      </c>
      <c r="E30" s="163"/>
      <c r="F30" s="295">
        <f>C23-F32</f>
        <v>0</v>
      </c>
      <c r="G30" s="296"/>
    </row>
    <row r="31" spans="1:7" x14ac:dyDescent="0.25">
      <c r="A31" s="160" t="s">
        <v>69</v>
      </c>
      <c r="B31" s="161"/>
      <c r="C31" s="162">
        <f>C30</f>
        <v>21</v>
      </c>
      <c r="D31" s="161" t="s">
        <v>70</v>
      </c>
      <c r="E31" s="163"/>
      <c r="F31" s="295">
        <f>ROUND(PRODUCT(F30,C31/100),0)</f>
        <v>0</v>
      </c>
      <c r="G31" s="296"/>
    </row>
    <row r="32" spans="1:7" x14ac:dyDescent="0.25">
      <c r="A32" s="160" t="s">
        <v>12</v>
      </c>
      <c r="B32" s="161"/>
      <c r="C32" s="162">
        <v>0</v>
      </c>
      <c r="D32" s="161" t="s">
        <v>70</v>
      </c>
      <c r="E32" s="163"/>
      <c r="F32" s="295">
        <v>0</v>
      </c>
      <c r="G32" s="296"/>
    </row>
    <row r="33" spans="1:8" x14ac:dyDescent="0.25">
      <c r="A33" s="160" t="s">
        <v>69</v>
      </c>
      <c r="B33" s="164"/>
      <c r="C33" s="165">
        <f>C32</f>
        <v>0</v>
      </c>
      <c r="D33" s="161" t="s">
        <v>70</v>
      </c>
      <c r="E33" s="138"/>
      <c r="F33" s="295">
        <f>ROUND(PRODUCT(F32,C33/100),0)</f>
        <v>0</v>
      </c>
      <c r="G33" s="296"/>
    </row>
    <row r="34" spans="1:8" s="169" customFormat="1" ht="19.5" customHeight="1" thickBot="1" x14ac:dyDescent="0.35">
      <c r="A34" s="166" t="s">
        <v>71</v>
      </c>
      <c r="B34" s="167"/>
      <c r="C34" s="167"/>
      <c r="D34" s="167"/>
      <c r="E34" s="168"/>
      <c r="F34" s="297">
        <f>ROUND(SUM(F30:F33),0)</f>
        <v>0</v>
      </c>
      <c r="G34" s="298"/>
    </row>
    <row r="36" spans="1:8" x14ac:dyDescent="0.25">
      <c r="A36" s="2" t="s">
        <v>72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5">
      <c r="A37" s="2"/>
      <c r="B37" s="299"/>
      <c r="C37" s="299"/>
      <c r="D37" s="299"/>
      <c r="E37" s="299"/>
      <c r="F37" s="299"/>
      <c r="G37" s="299"/>
      <c r="H37" s="1" t="s">
        <v>2</v>
      </c>
    </row>
    <row r="38" spans="1:8" ht="12.75" customHeight="1" x14ac:dyDescent="0.25">
      <c r="A38" s="170"/>
      <c r="B38" s="299"/>
      <c r="C38" s="299"/>
      <c r="D38" s="299"/>
      <c r="E38" s="299"/>
      <c r="F38" s="299"/>
      <c r="G38" s="299"/>
      <c r="H38" s="1" t="s">
        <v>2</v>
      </c>
    </row>
    <row r="39" spans="1:8" x14ac:dyDescent="0.25">
      <c r="A39" s="170"/>
      <c r="B39" s="299"/>
      <c r="C39" s="299"/>
      <c r="D39" s="299"/>
      <c r="E39" s="299"/>
      <c r="F39" s="299"/>
      <c r="G39" s="299"/>
      <c r="H39" s="1" t="s">
        <v>2</v>
      </c>
    </row>
    <row r="40" spans="1:8" x14ac:dyDescent="0.25">
      <c r="A40" s="170"/>
      <c r="B40" s="299"/>
      <c r="C40" s="299"/>
      <c r="D40" s="299"/>
      <c r="E40" s="299"/>
      <c r="F40" s="299"/>
      <c r="G40" s="299"/>
      <c r="H40" s="1" t="s">
        <v>2</v>
      </c>
    </row>
    <row r="41" spans="1:8" x14ac:dyDescent="0.25">
      <c r="A41" s="170"/>
      <c r="B41" s="299"/>
      <c r="C41" s="299"/>
      <c r="D41" s="299"/>
      <c r="E41" s="299"/>
      <c r="F41" s="299"/>
      <c r="G41" s="299"/>
      <c r="H41" s="1" t="s">
        <v>2</v>
      </c>
    </row>
    <row r="42" spans="1:8" x14ac:dyDescent="0.25">
      <c r="A42" s="170"/>
      <c r="B42" s="299"/>
      <c r="C42" s="299"/>
      <c r="D42" s="299"/>
      <c r="E42" s="299"/>
      <c r="F42" s="299"/>
      <c r="G42" s="299"/>
      <c r="H42" s="1" t="s">
        <v>2</v>
      </c>
    </row>
    <row r="43" spans="1:8" x14ac:dyDescent="0.25">
      <c r="A43" s="170"/>
      <c r="B43" s="299"/>
      <c r="C43" s="299"/>
      <c r="D43" s="299"/>
      <c r="E43" s="299"/>
      <c r="F43" s="299"/>
      <c r="G43" s="299"/>
      <c r="H43" s="1" t="s">
        <v>2</v>
      </c>
    </row>
    <row r="44" spans="1:8" ht="12.75" customHeight="1" x14ac:dyDescent="0.25">
      <c r="A44" s="170"/>
      <c r="B44" s="299"/>
      <c r="C44" s="299"/>
      <c r="D44" s="299"/>
      <c r="E44" s="299"/>
      <c r="F44" s="299"/>
      <c r="G44" s="299"/>
      <c r="H44" s="1" t="s">
        <v>2</v>
      </c>
    </row>
    <row r="45" spans="1:8" ht="12.75" customHeight="1" x14ac:dyDescent="0.25">
      <c r="A45" s="170"/>
      <c r="B45" s="299"/>
      <c r="C45" s="299"/>
      <c r="D45" s="299"/>
      <c r="E45" s="299"/>
      <c r="F45" s="299"/>
      <c r="G45" s="299"/>
      <c r="H45" s="1" t="s">
        <v>2</v>
      </c>
    </row>
    <row r="46" spans="1:8" x14ac:dyDescent="0.25">
      <c r="B46" s="294"/>
      <c r="C46" s="294"/>
      <c r="D46" s="294"/>
      <c r="E46" s="294"/>
      <c r="F46" s="294"/>
      <c r="G46" s="294"/>
    </row>
    <row r="47" spans="1:8" x14ac:dyDescent="0.25">
      <c r="B47" s="294"/>
      <c r="C47" s="294"/>
      <c r="D47" s="294"/>
      <c r="E47" s="294"/>
      <c r="F47" s="294"/>
      <c r="G47" s="294"/>
    </row>
    <row r="48" spans="1:8" x14ac:dyDescent="0.25">
      <c r="B48" s="294"/>
      <c r="C48" s="294"/>
      <c r="D48" s="294"/>
      <c r="E48" s="294"/>
      <c r="F48" s="294"/>
      <c r="G48" s="294"/>
    </row>
    <row r="49" spans="2:7" x14ac:dyDescent="0.25">
      <c r="B49" s="294"/>
      <c r="C49" s="294"/>
      <c r="D49" s="294"/>
      <c r="E49" s="294"/>
      <c r="F49" s="294"/>
      <c r="G49" s="294"/>
    </row>
    <row r="50" spans="2:7" x14ac:dyDescent="0.25">
      <c r="B50" s="294"/>
      <c r="C50" s="294"/>
      <c r="D50" s="294"/>
      <c r="E50" s="294"/>
      <c r="F50" s="294"/>
      <c r="G50" s="294"/>
    </row>
    <row r="51" spans="2:7" x14ac:dyDescent="0.25">
      <c r="B51" s="294"/>
      <c r="C51" s="294"/>
      <c r="D51" s="294"/>
      <c r="E51" s="294"/>
      <c r="F51" s="294"/>
      <c r="G51" s="294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rintOptions horizontalCentered="1"/>
  <pageMargins left="0.59055118110236227" right="0.39370078740157483" top="0.59055118110236227" bottom="0.98425196850393704" header="0.19685039370078741" footer="0.51181102362204722"/>
  <pageSetup paperSize="9" fitToHeight="0" orientation="portrait" horizontalDpi="300" verticalDpi="300" r:id="rId1"/>
  <headerFooter alignWithMargins="0">
    <oddFooter>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33">
    <pageSetUpPr fitToPage="1"/>
  </sheetPr>
  <dimension ref="A1:BE78"/>
  <sheetViews>
    <sheetView workbookViewId="0">
      <selection activeCell="G27" sqref="G27"/>
    </sheetView>
  </sheetViews>
  <sheetFormatPr defaultColWidth="9.109375" defaultRowHeight="13.2" x14ac:dyDescent="0.25"/>
  <cols>
    <col min="1" max="1" width="5.88671875" style="1" customWidth="1"/>
    <col min="2" max="2" width="6.109375" style="1" customWidth="1"/>
    <col min="3" max="3" width="11.44140625" style="1" customWidth="1"/>
    <col min="4" max="4" width="15.88671875" style="1" customWidth="1"/>
    <col min="5" max="5" width="11.33203125" style="1" customWidth="1"/>
    <col min="6" max="6" width="10.88671875" style="1" customWidth="1"/>
    <col min="7" max="7" width="11" style="1" customWidth="1"/>
    <col min="8" max="8" width="11.109375" style="1" customWidth="1"/>
    <col min="9" max="9" width="10.6640625" style="1" customWidth="1"/>
    <col min="10" max="16384" width="9.109375" style="1"/>
  </cols>
  <sheetData>
    <row r="1" spans="1:57" ht="13.8" thickTop="1" x14ac:dyDescent="0.25">
      <c r="A1" s="300" t="s">
        <v>3</v>
      </c>
      <c r="B1" s="301"/>
      <c r="C1" s="171" t="s">
        <v>102</v>
      </c>
      <c r="D1" s="172"/>
      <c r="E1" s="173"/>
      <c r="F1" s="172"/>
      <c r="G1" s="174" t="s">
        <v>73</v>
      </c>
      <c r="H1" s="175">
        <v>3</v>
      </c>
      <c r="I1" s="176"/>
    </row>
    <row r="2" spans="1:57" ht="13.8" thickBot="1" x14ac:dyDescent="0.3">
      <c r="A2" s="302" t="s">
        <v>74</v>
      </c>
      <c r="B2" s="303"/>
      <c r="C2" s="177" t="s">
        <v>105</v>
      </c>
      <c r="D2" s="178"/>
      <c r="E2" s="179"/>
      <c r="F2" s="178"/>
      <c r="G2" s="304" t="s">
        <v>312</v>
      </c>
      <c r="H2" s="305"/>
      <c r="I2" s="306"/>
    </row>
    <row r="3" spans="1:57" ht="13.8" thickTop="1" x14ac:dyDescent="0.25">
      <c r="F3" s="112"/>
    </row>
    <row r="4" spans="1:57" ht="19.5" customHeight="1" x14ac:dyDescent="0.3">
      <c r="A4" s="180" t="s">
        <v>75</v>
      </c>
      <c r="B4" s="181"/>
      <c r="C4" s="181"/>
      <c r="D4" s="181"/>
      <c r="E4" s="182"/>
      <c r="F4" s="181"/>
      <c r="G4" s="181"/>
      <c r="H4" s="181"/>
      <c r="I4" s="181"/>
    </row>
    <row r="5" spans="1:57" ht="13.8" thickBot="1" x14ac:dyDescent="0.3"/>
    <row r="6" spans="1:57" s="112" customFormat="1" ht="13.8" thickBot="1" x14ac:dyDescent="0.3">
      <c r="A6" s="183"/>
      <c r="B6" s="184" t="s">
        <v>76</v>
      </c>
      <c r="C6" s="184"/>
      <c r="D6" s="185"/>
      <c r="E6" s="186" t="s">
        <v>24</v>
      </c>
      <c r="F6" s="187" t="s">
        <v>25</v>
      </c>
      <c r="G6" s="187" t="s">
        <v>26</v>
      </c>
      <c r="H6" s="187" t="s">
        <v>27</v>
      </c>
      <c r="I6" s="188" t="s">
        <v>28</v>
      </c>
    </row>
    <row r="7" spans="1:57" s="112" customFormat="1" x14ac:dyDescent="0.25">
      <c r="A7" s="275" t="str">
        <f>'01 03 Pol'!B7</f>
        <v>1</v>
      </c>
      <c r="B7" s="60" t="str">
        <f>'01 03 Pol'!C7</f>
        <v>Zemní práce</v>
      </c>
      <c r="D7" s="189"/>
      <c r="E7" s="276">
        <f>'01 03 Pol'!AY33</f>
        <v>0</v>
      </c>
      <c r="F7" s="277">
        <f>'01 03 Pol'!AZ33</f>
        <v>0</v>
      </c>
      <c r="G7" s="277">
        <f>'01 03 Pol'!BA33</f>
        <v>0</v>
      </c>
      <c r="H7" s="277">
        <f>'01 03 Pol'!BB33</f>
        <v>0</v>
      </c>
      <c r="I7" s="278">
        <f>'01 03 Pol'!BC33</f>
        <v>0</v>
      </c>
    </row>
    <row r="8" spans="1:57" s="112" customFormat="1" x14ac:dyDescent="0.25">
      <c r="A8" s="275" t="str">
        <f>'01 03 Pol'!B34</f>
        <v>2</v>
      </c>
      <c r="B8" s="60" t="str">
        <f>'01 03 Pol'!C34</f>
        <v>Základy a zvláštní zakládání</v>
      </c>
      <c r="D8" s="189"/>
      <c r="E8" s="276">
        <f>'01 03 Pol'!AY54</f>
        <v>0</v>
      </c>
      <c r="F8" s="277">
        <f>'01 03 Pol'!AZ54</f>
        <v>0</v>
      </c>
      <c r="G8" s="277">
        <f>'01 03 Pol'!BA54</f>
        <v>0</v>
      </c>
      <c r="H8" s="277">
        <f>'01 03 Pol'!BB54</f>
        <v>0</v>
      </c>
      <c r="I8" s="278">
        <f>'01 03 Pol'!BC54</f>
        <v>0</v>
      </c>
    </row>
    <row r="9" spans="1:57" s="112" customFormat="1" x14ac:dyDescent="0.25">
      <c r="A9" s="275" t="str">
        <f>'01 03 Pol'!B55</f>
        <v>5</v>
      </c>
      <c r="B9" s="60" t="str">
        <f>'01 03 Pol'!C55</f>
        <v>Komunikace</v>
      </c>
      <c r="D9" s="189"/>
      <c r="E9" s="276">
        <f>'01 03 Pol'!AY65</f>
        <v>0</v>
      </c>
      <c r="F9" s="277">
        <f>'01 03 Pol'!AZ65</f>
        <v>0</v>
      </c>
      <c r="G9" s="277">
        <f>'01 03 Pol'!BA65</f>
        <v>0</v>
      </c>
      <c r="H9" s="277">
        <f>'01 03 Pol'!BB65</f>
        <v>0</v>
      </c>
      <c r="I9" s="278">
        <f>'01 03 Pol'!BC65</f>
        <v>0</v>
      </c>
    </row>
    <row r="10" spans="1:57" s="112" customFormat="1" x14ac:dyDescent="0.25">
      <c r="A10" s="275" t="str">
        <f>'01 03 Pol'!B66</f>
        <v>63</v>
      </c>
      <c r="B10" s="60" t="str">
        <f>'01 03 Pol'!C66</f>
        <v>Podlahy a podlahové konstrukce</v>
      </c>
      <c r="D10" s="189"/>
      <c r="E10" s="276">
        <f>'01 03 Pol'!AY71</f>
        <v>0</v>
      </c>
      <c r="F10" s="277">
        <f>'01 03 Pol'!AZ71</f>
        <v>0</v>
      </c>
      <c r="G10" s="277">
        <f>'01 03 Pol'!BA71</f>
        <v>0</v>
      </c>
      <c r="H10" s="277">
        <f>'01 03 Pol'!BB71</f>
        <v>0</v>
      </c>
      <c r="I10" s="278">
        <f>'01 03 Pol'!BC71</f>
        <v>0</v>
      </c>
    </row>
    <row r="11" spans="1:57" s="112" customFormat="1" x14ac:dyDescent="0.25">
      <c r="A11" s="275" t="str">
        <f>'01 03 Pol'!B72</f>
        <v>95</v>
      </c>
      <c r="B11" s="60" t="str">
        <f>'01 03 Pol'!C72</f>
        <v>Dokončovací konstrukce na pozemních stavbách</v>
      </c>
      <c r="D11" s="189"/>
      <c r="E11" s="276">
        <f>'01 03 Pol'!AY75</f>
        <v>0</v>
      </c>
      <c r="F11" s="277">
        <f>'01 03 Pol'!AZ75</f>
        <v>0</v>
      </c>
      <c r="G11" s="277">
        <f>'01 03 Pol'!BA75</f>
        <v>0</v>
      </c>
      <c r="H11" s="277">
        <f>'01 03 Pol'!BB75</f>
        <v>0</v>
      </c>
      <c r="I11" s="278">
        <f>'01 03 Pol'!BC75</f>
        <v>0</v>
      </c>
    </row>
    <row r="12" spans="1:57" s="112" customFormat="1" x14ac:dyDescent="0.25">
      <c r="A12" s="275" t="str">
        <f>'01 03 Pol'!B76</f>
        <v>99</v>
      </c>
      <c r="B12" s="60" t="str">
        <f>'01 03 Pol'!C76</f>
        <v>Staveništní přesun hmot</v>
      </c>
      <c r="D12" s="189"/>
      <c r="E12" s="276">
        <f>'01 03 Pol'!AY78</f>
        <v>0</v>
      </c>
      <c r="F12" s="277">
        <f>'01 03 Pol'!AZ78</f>
        <v>0</v>
      </c>
      <c r="G12" s="277">
        <f>'01 03 Pol'!BA78</f>
        <v>0</v>
      </c>
      <c r="H12" s="277">
        <f>'01 03 Pol'!BB78</f>
        <v>0</v>
      </c>
      <c r="I12" s="278">
        <f>'01 03 Pol'!BC78</f>
        <v>0</v>
      </c>
    </row>
    <row r="13" spans="1:57" s="112" customFormat="1" ht="13.8" thickBot="1" x14ac:dyDescent="0.3">
      <c r="A13" s="275" t="str">
        <f>'01 03 Pol'!B79</f>
        <v>M21</v>
      </c>
      <c r="B13" s="60" t="str">
        <f>'01 03 Pol'!C79</f>
        <v>Elektromontáže</v>
      </c>
      <c r="D13" s="189"/>
      <c r="E13" s="276">
        <f>'01 03 Pol'!AY83</f>
        <v>0</v>
      </c>
      <c r="F13" s="277">
        <f>'01 03 Pol'!AZ83</f>
        <v>0</v>
      </c>
      <c r="G13" s="277">
        <f>'01 03 Pol'!BA83</f>
        <v>0</v>
      </c>
      <c r="H13" s="277">
        <f>'01 03 Pol'!BB83</f>
        <v>0</v>
      </c>
      <c r="I13" s="278">
        <f>'01 03 Pol'!BC83</f>
        <v>0</v>
      </c>
    </row>
    <row r="14" spans="1:57" s="14" customFormat="1" ht="13.8" thickBot="1" x14ac:dyDescent="0.3">
      <c r="A14" s="190"/>
      <c r="B14" s="191" t="s">
        <v>77</v>
      </c>
      <c r="C14" s="191"/>
      <c r="D14" s="192"/>
      <c r="E14" s="193">
        <f>SUM(E7:E13)</f>
        <v>0</v>
      </c>
      <c r="F14" s="194">
        <f>SUM(F7:F13)</f>
        <v>0</v>
      </c>
      <c r="G14" s="194">
        <f>SUM(G7:G13)</f>
        <v>0</v>
      </c>
      <c r="H14" s="194">
        <f>SUM(H7:H13)</f>
        <v>0</v>
      </c>
      <c r="I14" s="195">
        <f>SUM(I7:I13)</f>
        <v>0</v>
      </c>
    </row>
    <row r="15" spans="1:57" x14ac:dyDescent="0.25">
      <c r="A15" s="112"/>
      <c r="B15" s="112"/>
      <c r="C15" s="112"/>
      <c r="D15" s="112"/>
      <c r="E15" s="112"/>
      <c r="F15" s="112"/>
      <c r="G15" s="112"/>
      <c r="H15" s="112"/>
      <c r="I15" s="112"/>
    </row>
    <row r="16" spans="1:57" ht="19.5" customHeight="1" x14ac:dyDescent="0.3">
      <c r="A16" s="181" t="s">
        <v>78</v>
      </c>
      <c r="B16" s="181"/>
      <c r="C16" s="181"/>
      <c r="D16" s="181"/>
      <c r="E16" s="181"/>
      <c r="F16" s="181"/>
      <c r="G16" s="196"/>
      <c r="H16" s="181"/>
      <c r="I16" s="181"/>
      <c r="BA16" s="118"/>
      <c r="BB16" s="118"/>
      <c r="BC16" s="118"/>
      <c r="BD16" s="118"/>
      <c r="BE16" s="118"/>
    </row>
    <row r="17" spans="1:53" ht="13.8" thickBot="1" x14ac:dyDescent="0.3"/>
    <row r="18" spans="1:53" x14ac:dyDescent="0.25">
      <c r="A18" s="147" t="s">
        <v>79</v>
      </c>
      <c r="B18" s="148"/>
      <c r="C18" s="148"/>
      <c r="D18" s="197"/>
      <c r="E18" s="198" t="s">
        <v>80</v>
      </c>
      <c r="F18" s="199" t="s">
        <v>13</v>
      </c>
      <c r="G18" s="200" t="s">
        <v>81</v>
      </c>
      <c r="H18" s="201"/>
      <c r="I18" s="202" t="s">
        <v>80</v>
      </c>
    </row>
    <row r="19" spans="1:53" x14ac:dyDescent="0.25">
      <c r="A19" s="141" t="s">
        <v>266</v>
      </c>
      <c r="B19" s="132"/>
      <c r="C19" s="132"/>
      <c r="D19" s="203"/>
      <c r="E19" s="204">
        <v>0</v>
      </c>
      <c r="F19" s="205">
        <v>0</v>
      </c>
      <c r="G19" s="206">
        <f>E14</f>
        <v>0</v>
      </c>
      <c r="H19" s="207"/>
      <c r="I19" s="208">
        <f t="shared" ref="I19:I26" si="0">E19+F19*G19/100</f>
        <v>0</v>
      </c>
      <c r="BA19" s="1">
        <v>0</v>
      </c>
    </row>
    <row r="20" spans="1:53" x14ac:dyDescent="0.25">
      <c r="A20" s="141" t="s">
        <v>267</v>
      </c>
      <c r="B20" s="132"/>
      <c r="C20" s="132"/>
      <c r="D20" s="203"/>
      <c r="E20" s="204">
        <v>0</v>
      </c>
      <c r="F20" s="205">
        <v>0</v>
      </c>
      <c r="G20" s="206">
        <f>G19</f>
        <v>0</v>
      </c>
      <c r="H20" s="207"/>
      <c r="I20" s="208">
        <f t="shared" si="0"/>
        <v>0</v>
      </c>
      <c r="BA20" s="1">
        <v>0</v>
      </c>
    </row>
    <row r="21" spans="1:53" x14ac:dyDescent="0.25">
      <c r="A21" s="141" t="s">
        <v>268</v>
      </c>
      <c r="B21" s="132"/>
      <c r="C21" s="132"/>
      <c r="D21" s="203"/>
      <c r="E21" s="204">
        <v>0</v>
      </c>
      <c r="F21" s="205">
        <v>0</v>
      </c>
      <c r="G21" s="206">
        <f>G20</f>
        <v>0</v>
      </c>
      <c r="H21" s="207"/>
      <c r="I21" s="208">
        <f t="shared" si="0"/>
        <v>0</v>
      </c>
      <c r="BA21" s="1">
        <v>0</v>
      </c>
    </row>
    <row r="22" spans="1:53" x14ac:dyDescent="0.25">
      <c r="A22" s="141" t="s">
        <v>269</v>
      </c>
      <c r="B22" s="132"/>
      <c r="C22" s="132"/>
      <c r="D22" s="203"/>
      <c r="E22" s="204">
        <v>0</v>
      </c>
      <c r="F22" s="205">
        <v>0</v>
      </c>
      <c r="G22" s="206">
        <f>G21</f>
        <v>0</v>
      </c>
      <c r="H22" s="207"/>
      <c r="I22" s="208">
        <f t="shared" si="0"/>
        <v>0</v>
      </c>
      <c r="BA22" s="1">
        <v>0</v>
      </c>
    </row>
    <row r="23" spans="1:53" x14ac:dyDescent="0.25">
      <c r="A23" s="141" t="s">
        <v>270</v>
      </c>
      <c r="B23" s="132"/>
      <c r="C23" s="132"/>
      <c r="D23" s="203"/>
      <c r="E23" s="204">
        <v>0</v>
      </c>
      <c r="F23" s="205">
        <v>0</v>
      </c>
      <c r="G23" s="206">
        <f>G22+H14</f>
        <v>0</v>
      </c>
      <c r="H23" s="207"/>
      <c r="I23" s="208">
        <f t="shared" si="0"/>
        <v>0</v>
      </c>
      <c r="BA23" s="1">
        <v>1</v>
      </c>
    </row>
    <row r="24" spans="1:53" x14ac:dyDescent="0.25">
      <c r="A24" s="141" t="s">
        <v>271</v>
      </c>
      <c r="B24" s="132"/>
      <c r="C24" s="132"/>
      <c r="D24" s="203"/>
      <c r="E24" s="204">
        <v>0</v>
      </c>
      <c r="F24" s="205">
        <v>0</v>
      </c>
      <c r="G24" s="206">
        <f>G23</f>
        <v>0</v>
      </c>
      <c r="H24" s="207"/>
      <c r="I24" s="208">
        <f t="shared" si="0"/>
        <v>0</v>
      </c>
      <c r="BA24" s="1">
        <v>1</v>
      </c>
    </row>
    <row r="25" spans="1:53" x14ac:dyDescent="0.25">
      <c r="A25" s="141" t="s">
        <v>272</v>
      </c>
      <c r="B25" s="132"/>
      <c r="C25" s="132"/>
      <c r="D25" s="203"/>
      <c r="E25" s="204">
        <v>0</v>
      </c>
      <c r="F25" s="205">
        <v>0</v>
      </c>
      <c r="G25" s="206">
        <f>G24</f>
        <v>0</v>
      </c>
      <c r="H25" s="207"/>
      <c r="I25" s="208">
        <f t="shared" si="0"/>
        <v>0</v>
      </c>
      <c r="BA25" s="1">
        <v>2</v>
      </c>
    </row>
    <row r="26" spans="1:53" x14ac:dyDescent="0.25">
      <c r="A26" s="141" t="s">
        <v>273</v>
      </c>
      <c r="B26" s="132"/>
      <c r="C26" s="132"/>
      <c r="D26" s="203"/>
      <c r="E26" s="204">
        <v>0</v>
      </c>
      <c r="F26" s="205">
        <v>0</v>
      </c>
      <c r="G26" s="206">
        <f>G25</f>
        <v>0</v>
      </c>
      <c r="H26" s="207"/>
      <c r="I26" s="208">
        <f t="shared" si="0"/>
        <v>0</v>
      </c>
      <c r="BA26" s="1">
        <v>2</v>
      </c>
    </row>
    <row r="27" spans="1:53" ht="13.8" thickBot="1" x14ac:dyDescent="0.3">
      <c r="A27" s="209"/>
      <c r="B27" s="210" t="s">
        <v>82</v>
      </c>
      <c r="C27" s="211"/>
      <c r="D27" s="212"/>
      <c r="E27" s="213"/>
      <c r="F27" s="214"/>
      <c r="G27" s="214"/>
      <c r="H27" s="307">
        <f>SUM(I19:I26)</f>
        <v>0</v>
      </c>
      <c r="I27" s="308"/>
    </row>
    <row r="29" spans="1:53" x14ac:dyDescent="0.25">
      <c r="B29" s="14"/>
      <c r="F29" s="215"/>
      <c r="G29" s="216"/>
      <c r="H29" s="216"/>
      <c r="I29" s="46"/>
    </row>
    <row r="30" spans="1:53" x14ac:dyDescent="0.25">
      <c r="F30" s="215"/>
      <c r="G30" s="216"/>
      <c r="H30" s="216"/>
      <c r="I30" s="46"/>
    </row>
    <row r="31" spans="1:53" x14ac:dyDescent="0.25">
      <c r="F31" s="215"/>
      <c r="G31" s="216"/>
      <c r="H31" s="216"/>
      <c r="I31" s="46"/>
    </row>
    <row r="32" spans="1:53" x14ac:dyDescent="0.25">
      <c r="F32" s="215"/>
      <c r="G32" s="216"/>
      <c r="H32" s="216"/>
      <c r="I32" s="46"/>
    </row>
    <row r="33" spans="6:9" x14ac:dyDescent="0.25">
      <c r="F33" s="215"/>
      <c r="G33" s="216"/>
      <c r="H33" s="216"/>
      <c r="I33" s="46"/>
    </row>
    <row r="34" spans="6:9" x14ac:dyDescent="0.25">
      <c r="F34" s="215"/>
      <c r="G34" s="216"/>
      <c r="H34" s="216"/>
      <c r="I34" s="46"/>
    </row>
    <row r="35" spans="6:9" x14ac:dyDescent="0.25">
      <c r="F35" s="215"/>
      <c r="G35" s="216"/>
      <c r="H35" s="216"/>
      <c r="I35" s="46"/>
    </row>
    <row r="36" spans="6:9" x14ac:dyDescent="0.25">
      <c r="F36" s="215"/>
      <c r="G36" s="216"/>
      <c r="H36" s="216"/>
      <c r="I36" s="46"/>
    </row>
    <row r="37" spans="6:9" x14ac:dyDescent="0.25">
      <c r="F37" s="215"/>
      <c r="G37" s="216"/>
      <c r="H37" s="216"/>
      <c r="I37" s="46"/>
    </row>
    <row r="38" spans="6:9" x14ac:dyDescent="0.25">
      <c r="F38" s="215"/>
      <c r="G38" s="216"/>
      <c r="H38" s="216"/>
      <c r="I38" s="46"/>
    </row>
    <row r="39" spans="6:9" x14ac:dyDescent="0.25">
      <c r="F39" s="215"/>
      <c r="G39" s="216"/>
      <c r="H39" s="216"/>
      <c r="I39" s="46"/>
    </row>
    <row r="40" spans="6:9" x14ac:dyDescent="0.25">
      <c r="F40" s="215"/>
      <c r="G40" s="216"/>
      <c r="H40" s="216"/>
      <c r="I40" s="46"/>
    </row>
    <row r="41" spans="6:9" x14ac:dyDescent="0.25">
      <c r="F41" s="215"/>
      <c r="G41" s="216"/>
      <c r="H41" s="216"/>
      <c r="I41" s="46"/>
    </row>
    <row r="42" spans="6:9" x14ac:dyDescent="0.25">
      <c r="F42" s="215"/>
      <c r="G42" s="216"/>
      <c r="H42" s="216"/>
      <c r="I42" s="46"/>
    </row>
    <row r="43" spans="6:9" x14ac:dyDescent="0.25">
      <c r="F43" s="215"/>
      <c r="G43" s="216"/>
      <c r="H43" s="216"/>
      <c r="I43" s="46"/>
    </row>
    <row r="44" spans="6:9" x14ac:dyDescent="0.25">
      <c r="F44" s="215"/>
      <c r="G44" s="216"/>
      <c r="H44" s="216"/>
      <c r="I44" s="46"/>
    </row>
    <row r="45" spans="6:9" x14ac:dyDescent="0.25">
      <c r="F45" s="215"/>
      <c r="G45" s="216"/>
      <c r="H45" s="216"/>
      <c r="I45" s="46"/>
    </row>
    <row r="46" spans="6:9" x14ac:dyDescent="0.25">
      <c r="F46" s="215"/>
      <c r="G46" s="216"/>
      <c r="H46" s="216"/>
      <c r="I46" s="46"/>
    </row>
    <row r="47" spans="6:9" x14ac:dyDescent="0.25">
      <c r="F47" s="215"/>
      <c r="G47" s="216"/>
      <c r="H47" s="216"/>
      <c r="I47" s="46"/>
    </row>
    <row r="48" spans="6:9" x14ac:dyDescent="0.25">
      <c r="F48" s="215"/>
      <c r="G48" s="216"/>
      <c r="H48" s="216"/>
      <c r="I48" s="46"/>
    </row>
    <row r="49" spans="6:9" x14ac:dyDescent="0.25">
      <c r="F49" s="215"/>
      <c r="G49" s="216"/>
      <c r="H49" s="216"/>
      <c r="I49" s="46"/>
    </row>
    <row r="50" spans="6:9" x14ac:dyDescent="0.25">
      <c r="F50" s="215"/>
      <c r="G50" s="216"/>
      <c r="H50" s="216"/>
      <c r="I50" s="46"/>
    </row>
    <row r="51" spans="6:9" x14ac:dyDescent="0.25">
      <c r="F51" s="215"/>
      <c r="G51" s="216"/>
      <c r="H51" s="216"/>
      <c r="I51" s="46"/>
    </row>
    <row r="52" spans="6:9" x14ac:dyDescent="0.25">
      <c r="F52" s="215"/>
      <c r="G52" s="216"/>
      <c r="H52" s="216"/>
      <c r="I52" s="46"/>
    </row>
    <row r="53" spans="6:9" x14ac:dyDescent="0.25">
      <c r="F53" s="215"/>
      <c r="G53" s="216"/>
      <c r="H53" s="216"/>
      <c r="I53" s="46"/>
    </row>
    <row r="54" spans="6:9" x14ac:dyDescent="0.25">
      <c r="F54" s="215"/>
      <c r="G54" s="216"/>
      <c r="H54" s="216"/>
      <c r="I54" s="46"/>
    </row>
    <row r="55" spans="6:9" x14ac:dyDescent="0.25">
      <c r="F55" s="215"/>
      <c r="G55" s="216"/>
      <c r="H55" s="216"/>
      <c r="I55" s="46"/>
    </row>
    <row r="56" spans="6:9" x14ac:dyDescent="0.25">
      <c r="F56" s="215"/>
      <c r="G56" s="216"/>
      <c r="H56" s="216"/>
      <c r="I56" s="46"/>
    </row>
    <row r="57" spans="6:9" x14ac:dyDescent="0.25">
      <c r="F57" s="215"/>
      <c r="G57" s="216"/>
      <c r="H57" s="216"/>
      <c r="I57" s="46"/>
    </row>
    <row r="58" spans="6:9" x14ac:dyDescent="0.25">
      <c r="F58" s="215"/>
      <c r="G58" s="216"/>
      <c r="H58" s="216"/>
      <c r="I58" s="46"/>
    </row>
    <row r="59" spans="6:9" x14ac:dyDescent="0.25">
      <c r="F59" s="215"/>
      <c r="G59" s="216"/>
      <c r="H59" s="216"/>
      <c r="I59" s="46"/>
    </row>
    <row r="60" spans="6:9" x14ac:dyDescent="0.25">
      <c r="F60" s="215"/>
      <c r="G60" s="216"/>
      <c r="H60" s="216"/>
      <c r="I60" s="46"/>
    </row>
    <row r="61" spans="6:9" x14ac:dyDescent="0.25">
      <c r="F61" s="215"/>
      <c r="G61" s="216"/>
      <c r="H61" s="216"/>
      <c r="I61" s="46"/>
    </row>
    <row r="62" spans="6:9" x14ac:dyDescent="0.25">
      <c r="F62" s="215"/>
      <c r="G62" s="216"/>
      <c r="H62" s="216"/>
      <c r="I62" s="46"/>
    </row>
    <row r="63" spans="6:9" x14ac:dyDescent="0.25">
      <c r="F63" s="215"/>
      <c r="G63" s="216"/>
      <c r="H63" s="216"/>
      <c r="I63" s="46"/>
    </row>
    <row r="64" spans="6:9" x14ac:dyDescent="0.25">
      <c r="F64" s="215"/>
      <c r="G64" s="216"/>
      <c r="H64" s="216"/>
      <c r="I64" s="46"/>
    </row>
    <row r="65" spans="6:9" x14ac:dyDescent="0.25">
      <c r="F65" s="215"/>
      <c r="G65" s="216"/>
      <c r="H65" s="216"/>
      <c r="I65" s="46"/>
    </row>
    <row r="66" spans="6:9" x14ac:dyDescent="0.25">
      <c r="F66" s="215"/>
      <c r="G66" s="216"/>
      <c r="H66" s="216"/>
      <c r="I66" s="46"/>
    </row>
    <row r="67" spans="6:9" x14ac:dyDescent="0.25">
      <c r="F67" s="215"/>
      <c r="G67" s="216"/>
      <c r="H67" s="216"/>
      <c r="I67" s="46"/>
    </row>
    <row r="68" spans="6:9" x14ac:dyDescent="0.25">
      <c r="F68" s="215"/>
      <c r="G68" s="216"/>
      <c r="H68" s="216"/>
      <c r="I68" s="46"/>
    </row>
    <row r="69" spans="6:9" x14ac:dyDescent="0.25">
      <c r="F69" s="215"/>
      <c r="G69" s="216"/>
      <c r="H69" s="216"/>
      <c r="I69" s="46"/>
    </row>
    <row r="70" spans="6:9" x14ac:dyDescent="0.25">
      <c r="F70" s="215"/>
      <c r="G70" s="216"/>
      <c r="H70" s="216"/>
      <c r="I70" s="46"/>
    </row>
    <row r="71" spans="6:9" x14ac:dyDescent="0.25">
      <c r="F71" s="215"/>
      <c r="G71" s="216"/>
      <c r="H71" s="216"/>
      <c r="I71" s="46"/>
    </row>
    <row r="72" spans="6:9" x14ac:dyDescent="0.25">
      <c r="F72" s="215"/>
      <c r="G72" s="216"/>
      <c r="H72" s="216"/>
      <c r="I72" s="46"/>
    </row>
    <row r="73" spans="6:9" x14ac:dyDescent="0.25">
      <c r="F73" s="215"/>
      <c r="G73" s="216"/>
      <c r="H73" s="216"/>
      <c r="I73" s="46"/>
    </row>
    <row r="74" spans="6:9" x14ac:dyDescent="0.25">
      <c r="F74" s="215"/>
      <c r="G74" s="216"/>
      <c r="H74" s="216"/>
      <c r="I74" s="46"/>
    </row>
    <row r="75" spans="6:9" x14ac:dyDescent="0.25">
      <c r="F75" s="215"/>
      <c r="G75" s="216"/>
      <c r="H75" s="216"/>
      <c r="I75" s="46"/>
    </row>
    <row r="76" spans="6:9" x14ac:dyDescent="0.25">
      <c r="F76" s="215"/>
      <c r="G76" s="216"/>
      <c r="H76" s="216"/>
      <c r="I76" s="46"/>
    </row>
    <row r="77" spans="6:9" x14ac:dyDescent="0.25">
      <c r="F77" s="215"/>
      <c r="G77" s="216"/>
      <c r="H77" s="216"/>
      <c r="I77" s="46"/>
    </row>
    <row r="78" spans="6:9" x14ac:dyDescent="0.25">
      <c r="F78" s="215"/>
      <c r="G78" s="216"/>
      <c r="H78" s="216"/>
      <c r="I78" s="46"/>
    </row>
  </sheetData>
  <mergeCells count="4">
    <mergeCell ref="A1:B1"/>
    <mergeCell ref="A2:B2"/>
    <mergeCell ref="G2:I2"/>
    <mergeCell ref="H27:I27"/>
  </mergeCells>
  <printOptions horizontalCentered="1"/>
  <pageMargins left="0.59055118110236227" right="0.39370078740157483" top="0.59055118110236227" bottom="0.98425196850393704" header="0.19685039370078741" footer="0.51181102362204722"/>
  <pageSetup paperSize="9" scale="99" fitToHeight="0" orientation="portrait" horizontalDpi="300" verticalDpi="300" r:id="rId1"/>
  <headerFooter alignWithMargins="0">
    <oddFooter>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66</vt:i4>
      </vt:variant>
    </vt:vector>
  </HeadingPairs>
  <TitlesOfParts>
    <vt:vector size="95" baseType="lpstr">
      <vt:lpstr>Stavba</vt:lpstr>
      <vt:lpstr>01 01 KL</vt:lpstr>
      <vt:lpstr>01 01 Rek</vt:lpstr>
      <vt:lpstr>01 01 Pol</vt:lpstr>
      <vt:lpstr>01 02 KL</vt:lpstr>
      <vt:lpstr>01 02 Rek</vt:lpstr>
      <vt:lpstr>01 02 Pol</vt:lpstr>
      <vt:lpstr>01 03 KL</vt:lpstr>
      <vt:lpstr>01 03 Rek</vt:lpstr>
      <vt:lpstr>01 03 Pol</vt:lpstr>
      <vt:lpstr>01 04 KL</vt:lpstr>
      <vt:lpstr>01 04 Rek</vt:lpstr>
      <vt:lpstr>01 04 Pol</vt:lpstr>
      <vt:lpstr>01 05 KL</vt:lpstr>
      <vt:lpstr>01 05 Rek</vt:lpstr>
      <vt:lpstr>01 05 Pol</vt:lpstr>
      <vt:lpstr>01 06 KL</vt:lpstr>
      <vt:lpstr>01 06 Rek</vt:lpstr>
      <vt:lpstr>01 06 Pol</vt:lpstr>
      <vt:lpstr>01 07 KL</vt:lpstr>
      <vt:lpstr>01 07 Rek</vt:lpstr>
      <vt:lpstr>01 07 Pol</vt:lpstr>
      <vt:lpstr>01 08 KL</vt:lpstr>
      <vt:lpstr>01 08 Rek</vt:lpstr>
      <vt:lpstr>01 08 Pol</vt:lpstr>
      <vt:lpstr>01 09 KL</vt:lpstr>
      <vt:lpstr>01 09 Rek</vt:lpstr>
      <vt:lpstr>01 09 Pol</vt:lpstr>
      <vt:lpstr>List1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'01 01 Pol'!Názvy_tisku</vt:lpstr>
      <vt:lpstr>'01 01 Rek'!Názvy_tisku</vt:lpstr>
      <vt:lpstr>'01 02 Pol'!Názvy_tisku</vt:lpstr>
      <vt:lpstr>'01 02 Rek'!Názvy_tisku</vt:lpstr>
      <vt:lpstr>'01 03 Pol'!Názvy_tisku</vt:lpstr>
      <vt:lpstr>'01 03 Rek'!Názvy_tisku</vt:lpstr>
      <vt:lpstr>'01 04 Pol'!Názvy_tisku</vt:lpstr>
      <vt:lpstr>'01 04 Rek'!Názvy_tisku</vt:lpstr>
      <vt:lpstr>'01 05 Pol'!Názvy_tisku</vt:lpstr>
      <vt:lpstr>'01 05 Rek'!Názvy_tisku</vt:lpstr>
      <vt:lpstr>'01 06 Pol'!Názvy_tisku</vt:lpstr>
      <vt:lpstr>'01 06 Rek'!Názvy_tisku</vt:lpstr>
      <vt:lpstr>'01 07 Pol'!Názvy_tisku</vt:lpstr>
      <vt:lpstr>'01 07 Rek'!Názvy_tisku</vt:lpstr>
      <vt:lpstr>'01 08 Pol'!Názvy_tisku</vt:lpstr>
      <vt:lpstr>'01 08 Rek'!Názvy_tisku</vt:lpstr>
      <vt:lpstr>'01 09 Pol'!Názvy_tisku</vt:lpstr>
      <vt:lpstr>'01 09 Rek'!Názvy_tisku</vt:lpstr>
      <vt:lpstr>Stavba!Objednatel</vt:lpstr>
      <vt:lpstr>Stavba!Objekt</vt:lpstr>
      <vt:lpstr>'01 01 KL'!Oblast_tisku</vt:lpstr>
      <vt:lpstr>'01 01 Pol'!Oblast_tisku</vt:lpstr>
      <vt:lpstr>'01 01 Rek'!Oblast_tisku</vt:lpstr>
      <vt:lpstr>'01 02 KL'!Oblast_tisku</vt:lpstr>
      <vt:lpstr>'01 02 Pol'!Oblast_tisku</vt:lpstr>
      <vt:lpstr>'01 02 Rek'!Oblast_tisku</vt:lpstr>
      <vt:lpstr>'01 03 KL'!Oblast_tisku</vt:lpstr>
      <vt:lpstr>'01 03 Pol'!Oblast_tisku</vt:lpstr>
      <vt:lpstr>'01 03 Rek'!Oblast_tisku</vt:lpstr>
      <vt:lpstr>'01 04 KL'!Oblast_tisku</vt:lpstr>
      <vt:lpstr>'01 04 Pol'!Oblast_tisku</vt:lpstr>
      <vt:lpstr>'01 04 Rek'!Oblast_tisku</vt:lpstr>
      <vt:lpstr>'01 05 KL'!Oblast_tisku</vt:lpstr>
      <vt:lpstr>'01 05 Pol'!Oblast_tisku</vt:lpstr>
      <vt:lpstr>'01 05 Rek'!Oblast_tisku</vt:lpstr>
      <vt:lpstr>'01 06 KL'!Oblast_tisku</vt:lpstr>
      <vt:lpstr>'01 06 Pol'!Oblast_tisku</vt:lpstr>
      <vt:lpstr>'01 06 Rek'!Oblast_tisku</vt:lpstr>
      <vt:lpstr>'01 07 KL'!Oblast_tisku</vt:lpstr>
      <vt:lpstr>'01 07 Pol'!Oblast_tisku</vt:lpstr>
      <vt:lpstr>'01 07 Rek'!Oblast_tisku</vt:lpstr>
      <vt:lpstr>'01 08 KL'!Oblast_tisku</vt:lpstr>
      <vt:lpstr>'01 08 Pol'!Oblast_tisku</vt:lpstr>
      <vt:lpstr>'01 08 Rek'!Oblast_tisku</vt:lpstr>
      <vt:lpstr>'01 09 KL'!Oblast_tisku</vt:lpstr>
      <vt:lpstr>'01 09 Pol'!Oblast_tisku</vt:lpstr>
      <vt:lpstr>'01 09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Stavba!StavbaCelkem</vt:lpstr>
      <vt:lpstr>Stavba!Zhotovitel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Václav</cp:lastModifiedBy>
  <cp:lastPrinted>2021-01-12T17:58:39Z</cp:lastPrinted>
  <dcterms:created xsi:type="dcterms:W3CDTF">2020-11-02T13:22:35Z</dcterms:created>
  <dcterms:modified xsi:type="dcterms:W3CDTF">2021-01-14T07:36:58Z</dcterms:modified>
</cp:coreProperties>
</file>