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68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02 02 Pol" sheetId="13" r:id="rId4"/>
    <sheet name="03.2 03.2 Pol" sheetId="15" r:id="rId5"/>
    <sheet name="04 04 Pol" sheetId="16" r:id="rId6"/>
    <sheet name="05 05 Pol" sheetId="17" r:id="rId7"/>
    <sheet name="06 06 Pol" sheetId="18" r:id="rId8"/>
    <sheet name="07 07 Pol" sheetId="19" r:id="rId9"/>
    <sheet name="IO01 IO01 Pol" sheetId="21" r:id="rId10"/>
    <sheet name="IO02 IO02 Pol" sheetId="20" r:id="rId11"/>
  </sheets>
  <externalReferences>
    <externalReference r:id="rId12"/>
  </externalReferences>
  <definedNames>
    <definedName name="CelkemDPHVypocet" localSheetId="1">Stavba!$H$50</definedName>
    <definedName name="CenaCelkem">Stavba!$G$29</definedName>
    <definedName name="CenaCelkemBezDPH">Stavba!$G$28</definedName>
    <definedName name="CenaCelkemVypocet" localSheetId="1">Stavba!$I$50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'02 02 Pol'!$1:$7</definedName>
    <definedName name="_xlnm.Print_Titles" localSheetId="4">'03.2 03.2 Pol'!$1:$7</definedName>
    <definedName name="_xlnm.Print_Titles" localSheetId="5">'04 04 Pol'!$1:$7</definedName>
    <definedName name="_xlnm.Print_Titles" localSheetId="6">'05 05 Pol'!$1:$7</definedName>
    <definedName name="_xlnm.Print_Titles" localSheetId="7">'06 06 Pol'!$1:$7</definedName>
    <definedName name="_xlnm.Print_Titles" localSheetId="8">'07 07 Pol'!$1:$7</definedName>
    <definedName name="_xlnm.Print_Titles" localSheetId="10">'IO02 IO02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'02 02 Pol'!$A$1:$X$757</definedName>
    <definedName name="_xlnm.Print_Area" localSheetId="4">'03.2 03.2 Pol'!$A$1:$X$150</definedName>
    <definedName name="_xlnm.Print_Area" localSheetId="5">'04 04 Pol'!$A$1:$X$108</definedName>
    <definedName name="_xlnm.Print_Area" localSheetId="6">'05 05 Pol'!$A$1:$X$14</definedName>
    <definedName name="_xlnm.Print_Area" localSheetId="7">'06 06 Pol'!$A$1:$X$48</definedName>
    <definedName name="_xlnm.Print_Area" localSheetId="8">'07 07 Pol'!$A$1:$X$223</definedName>
    <definedName name="_xlnm.Print_Area" localSheetId="10">'IO02 IO02 Pol'!$A$1:$X$14</definedName>
    <definedName name="_xlnm.Print_Area" localSheetId="1">Stavba!$A$1:$J$98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Stavba!$F$50</definedName>
    <definedName name="ZakladDPHZakl">Stavba!$G$25</definedName>
    <definedName name="ZakladDPHZaklVypocet" localSheetId="1">Stavba!$G$50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94" i="1" l="1"/>
  <c r="F47" i="1" l="1"/>
  <c r="G8" i="21"/>
  <c r="G9" i="21"/>
  <c r="Q736" i="13"/>
  <c r="O736" i="13"/>
  <c r="K736" i="13"/>
  <c r="I736" i="13"/>
  <c r="G736" i="13"/>
  <c r="M736" i="13" s="1"/>
  <c r="M735" i="13" s="1"/>
  <c r="Q735" i="13"/>
  <c r="O735" i="13"/>
  <c r="K735" i="13"/>
  <c r="I735" i="13"/>
  <c r="G735" i="13"/>
  <c r="G13" i="21" l="1"/>
  <c r="I93" i="1"/>
  <c r="I97" i="1"/>
  <c r="I96" i="1"/>
  <c r="I89" i="1"/>
  <c r="I88" i="1"/>
  <c r="I85" i="1"/>
  <c r="I83" i="1"/>
  <c r="I82" i="1"/>
  <c r="I81" i="1"/>
  <c r="I80" i="1"/>
  <c r="I79" i="1"/>
  <c r="I78" i="1"/>
  <c r="I77" i="1"/>
  <c r="I76" i="1"/>
  <c r="I72" i="1"/>
  <c r="I70" i="1"/>
  <c r="I68" i="1"/>
  <c r="I65" i="1"/>
  <c r="I60" i="1"/>
  <c r="I59" i="1"/>
  <c r="G47" i="1" l="1"/>
  <c r="I95" i="1"/>
  <c r="I92" i="1"/>
  <c r="I91" i="1"/>
  <c r="I90" i="1"/>
  <c r="I87" i="1"/>
  <c r="I86" i="1"/>
  <c r="I84" i="1"/>
  <c r="I17" i="1"/>
  <c r="I75" i="1"/>
  <c r="I74" i="1"/>
  <c r="I73" i="1"/>
  <c r="I71" i="1"/>
  <c r="I67" i="1"/>
  <c r="I66" i="1"/>
  <c r="I64" i="1"/>
  <c r="I63" i="1"/>
  <c r="I62" i="1"/>
  <c r="I61" i="1"/>
  <c r="I58" i="1"/>
  <c r="G45" i="1"/>
  <c r="F45" i="1"/>
  <c r="G44" i="1"/>
  <c r="F44" i="1"/>
  <c r="G43" i="1"/>
  <c r="F43" i="1"/>
  <c r="K8" i="20"/>
  <c r="O8" i="20"/>
  <c r="V8" i="20"/>
  <c r="G9" i="20"/>
  <c r="M9" i="20" s="1"/>
  <c r="M8" i="20" s="1"/>
  <c r="I9" i="20"/>
  <c r="I8" i="20" s="1"/>
  <c r="K9" i="20"/>
  <c r="O9" i="20"/>
  <c r="Q9" i="20"/>
  <c r="Q8" i="20" s="1"/>
  <c r="V9" i="20"/>
  <c r="AE13" i="20"/>
  <c r="BA219" i="19"/>
  <c r="BA216" i="19"/>
  <c r="BA212" i="19"/>
  <c r="BA209" i="19"/>
  <c r="BA206" i="19"/>
  <c r="BA199" i="19"/>
  <c r="BA198" i="19"/>
  <c r="BA174" i="19"/>
  <c r="BA163" i="19"/>
  <c r="BA134" i="19"/>
  <c r="BA103" i="19"/>
  <c r="BA96" i="19"/>
  <c r="BA90" i="19"/>
  <c r="BA66" i="19"/>
  <c r="BA60" i="19"/>
  <c r="BA52" i="19"/>
  <c r="BA46" i="19"/>
  <c r="BA10" i="19"/>
  <c r="G9" i="19"/>
  <c r="M9" i="19" s="1"/>
  <c r="I9" i="19"/>
  <c r="I8" i="19" s="1"/>
  <c r="K9" i="19"/>
  <c r="O9" i="19"/>
  <c r="Q9" i="19"/>
  <c r="Q8" i="19" s="1"/>
  <c r="V9" i="19"/>
  <c r="G15" i="19"/>
  <c r="G8" i="19" s="1"/>
  <c r="G222" i="19" s="1"/>
  <c r="I15" i="19"/>
  <c r="K15" i="19"/>
  <c r="K8" i="19" s="1"/>
  <c r="O15" i="19"/>
  <c r="O8" i="19" s="1"/>
  <c r="Q15" i="19"/>
  <c r="V15" i="19"/>
  <c r="V8" i="19" s="1"/>
  <c r="G22" i="19"/>
  <c r="I22" i="19"/>
  <c r="K22" i="19"/>
  <c r="M22" i="19"/>
  <c r="O22" i="19"/>
  <c r="Q22" i="19"/>
  <c r="V22" i="19"/>
  <c r="G27" i="19"/>
  <c r="M27" i="19" s="1"/>
  <c r="I27" i="19"/>
  <c r="K27" i="19"/>
  <c r="O27" i="19"/>
  <c r="Q27" i="19"/>
  <c r="V27" i="19"/>
  <c r="G33" i="19"/>
  <c r="I33" i="19"/>
  <c r="K33" i="19"/>
  <c r="M33" i="19"/>
  <c r="O33" i="19"/>
  <c r="Q33" i="19"/>
  <c r="V33" i="19"/>
  <c r="G41" i="19"/>
  <c r="M41" i="19" s="1"/>
  <c r="I41" i="19"/>
  <c r="K41" i="19"/>
  <c r="O41" i="19"/>
  <c r="Q41" i="19"/>
  <c r="V41" i="19"/>
  <c r="G45" i="19"/>
  <c r="I45" i="19"/>
  <c r="K45" i="19"/>
  <c r="M45" i="19"/>
  <c r="O45" i="19"/>
  <c r="Q45" i="19"/>
  <c r="V45" i="19"/>
  <c r="G51" i="19"/>
  <c r="M51" i="19" s="1"/>
  <c r="I51" i="19"/>
  <c r="K51" i="19"/>
  <c r="O51" i="19"/>
  <c r="Q51" i="19"/>
  <c r="V51" i="19"/>
  <c r="G59" i="19"/>
  <c r="G58" i="19" s="1"/>
  <c r="I59" i="19"/>
  <c r="K59" i="19"/>
  <c r="K58" i="19" s="1"/>
  <c r="O59" i="19"/>
  <c r="O58" i="19" s="1"/>
  <c r="Q59" i="19"/>
  <c r="V59" i="19"/>
  <c r="V58" i="19" s="1"/>
  <c r="G65" i="19"/>
  <c r="I65" i="19"/>
  <c r="I58" i="19" s="1"/>
  <c r="K65" i="19"/>
  <c r="M65" i="19"/>
  <c r="O65" i="19"/>
  <c r="Q65" i="19"/>
  <c r="Q58" i="19" s="1"/>
  <c r="V65" i="19"/>
  <c r="G72" i="19"/>
  <c r="M72" i="19" s="1"/>
  <c r="I72" i="19"/>
  <c r="K72" i="19"/>
  <c r="O72" i="19"/>
  <c r="Q72" i="19"/>
  <c r="V72" i="19"/>
  <c r="G77" i="19"/>
  <c r="I77" i="19"/>
  <c r="K77" i="19"/>
  <c r="M77" i="19"/>
  <c r="O77" i="19"/>
  <c r="Q77" i="19"/>
  <c r="V77" i="19"/>
  <c r="G82" i="19"/>
  <c r="M82" i="19" s="1"/>
  <c r="I82" i="19"/>
  <c r="K82" i="19"/>
  <c r="O82" i="19"/>
  <c r="Q82" i="19"/>
  <c r="V82" i="19"/>
  <c r="G89" i="19"/>
  <c r="I89" i="19"/>
  <c r="K89" i="19"/>
  <c r="M89" i="19"/>
  <c r="O89" i="19"/>
  <c r="Q89" i="19"/>
  <c r="V89" i="19"/>
  <c r="G95" i="19"/>
  <c r="I95" i="19"/>
  <c r="I94" i="19" s="1"/>
  <c r="K95" i="19"/>
  <c r="M95" i="19"/>
  <c r="O95" i="19"/>
  <c r="Q95" i="19"/>
  <c r="Q94" i="19" s="1"/>
  <c r="V95" i="19"/>
  <c r="G102" i="19"/>
  <c r="G94" i="19" s="1"/>
  <c r="I102" i="19"/>
  <c r="K102" i="19"/>
  <c r="K94" i="19" s="1"/>
  <c r="O102" i="19"/>
  <c r="O94" i="19" s="1"/>
  <c r="Q102" i="19"/>
  <c r="V102" i="19"/>
  <c r="V94" i="19" s="1"/>
  <c r="G111" i="19"/>
  <c r="I111" i="19"/>
  <c r="K111" i="19"/>
  <c r="M111" i="19"/>
  <c r="O111" i="19"/>
  <c r="Q111" i="19"/>
  <c r="V111" i="19"/>
  <c r="G122" i="19"/>
  <c r="M122" i="19" s="1"/>
  <c r="I122" i="19"/>
  <c r="K122" i="19"/>
  <c r="O122" i="19"/>
  <c r="Q122" i="19"/>
  <c r="V122" i="19"/>
  <c r="G133" i="19"/>
  <c r="I133" i="19"/>
  <c r="K133" i="19"/>
  <c r="M133" i="19"/>
  <c r="O133" i="19"/>
  <c r="Q133" i="19"/>
  <c r="V133" i="19"/>
  <c r="G138" i="19"/>
  <c r="M138" i="19" s="1"/>
  <c r="I138" i="19"/>
  <c r="K138" i="19"/>
  <c r="O138" i="19"/>
  <c r="Q138" i="19"/>
  <c r="V138" i="19"/>
  <c r="G144" i="19"/>
  <c r="I144" i="19"/>
  <c r="K144" i="19"/>
  <c r="M144" i="19"/>
  <c r="O144" i="19"/>
  <c r="Q144" i="19"/>
  <c r="V144" i="19"/>
  <c r="G150" i="19"/>
  <c r="M150" i="19" s="1"/>
  <c r="I150" i="19"/>
  <c r="K150" i="19"/>
  <c r="O150" i="19"/>
  <c r="Q150" i="19"/>
  <c r="V150" i="19"/>
  <c r="G156" i="19"/>
  <c r="I156" i="19"/>
  <c r="K156" i="19"/>
  <c r="M156" i="19"/>
  <c r="O156" i="19"/>
  <c r="Q156" i="19"/>
  <c r="V156" i="19"/>
  <c r="G162" i="19"/>
  <c r="M162" i="19" s="1"/>
  <c r="I162" i="19"/>
  <c r="K162" i="19"/>
  <c r="O162" i="19"/>
  <c r="Q162" i="19"/>
  <c r="V162" i="19"/>
  <c r="G168" i="19"/>
  <c r="I168" i="19"/>
  <c r="K168" i="19"/>
  <c r="M168" i="19"/>
  <c r="O168" i="19"/>
  <c r="Q168" i="19"/>
  <c r="V168" i="19"/>
  <c r="G172" i="19"/>
  <c r="K172" i="19"/>
  <c r="O172" i="19"/>
  <c r="V172" i="19"/>
  <c r="G173" i="19"/>
  <c r="I173" i="19"/>
  <c r="I172" i="19" s="1"/>
  <c r="K173" i="19"/>
  <c r="M173" i="19"/>
  <c r="M172" i="19" s="1"/>
  <c r="O173" i="19"/>
  <c r="Q173" i="19"/>
  <c r="Q172" i="19" s="1"/>
  <c r="V173" i="19"/>
  <c r="G179" i="19"/>
  <c r="I179" i="19"/>
  <c r="I178" i="19" s="1"/>
  <c r="K179" i="19"/>
  <c r="M179" i="19"/>
  <c r="O179" i="19"/>
  <c r="Q179" i="19"/>
  <c r="Q178" i="19" s="1"/>
  <c r="V179" i="19"/>
  <c r="G183" i="19"/>
  <c r="G178" i="19" s="1"/>
  <c r="I183" i="19"/>
  <c r="K183" i="19"/>
  <c r="K178" i="19" s="1"/>
  <c r="O183" i="19"/>
  <c r="O178" i="19" s="1"/>
  <c r="Q183" i="19"/>
  <c r="V183" i="19"/>
  <c r="V178" i="19" s="1"/>
  <c r="G187" i="19"/>
  <c r="I187" i="19"/>
  <c r="K187" i="19"/>
  <c r="M187" i="19"/>
  <c r="O187" i="19"/>
  <c r="Q187" i="19"/>
  <c r="V187" i="19"/>
  <c r="G192" i="19"/>
  <c r="I192" i="19"/>
  <c r="I191" i="19" s="1"/>
  <c r="K192" i="19"/>
  <c r="M192" i="19"/>
  <c r="O192" i="19"/>
  <c r="Q192" i="19"/>
  <c r="Q191" i="19" s="1"/>
  <c r="V192" i="19"/>
  <c r="G194" i="19"/>
  <c r="G191" i="19" s="1"/>
  <c r="I194" i="19"/>
  <c r="K194" i="19"/>
  <c r="K191" i="19" s="1"/>
  <c r="O194" i="19"/>
  <c r="O191" i="19" s="1"/>
  <c r="Q194" i="19"/>
  <c r="V194" i="19"/>
  <c r="V191" i="19" s="1"/>
  <c r="I196" i="19"/>
  <c r="Q196" i="19"/>
  <c r="G197" i="19"/>
  <c r="G196" i="19" s="1"/>
  <c r="I197" i="19"/>
  <c r="K197" i="19"/>
  <c r="K196" i="19" s="1"/>
  <c r="O197" i="19"/>
  <c r="O196" i="19" s="1"/>
  <c r="Q197" i="19"/>
  <c r="V197" i="19"/>
  <c r="V196" i="19" s="1"/>
  <c r="G205" i="19"/>
  <c r="G204" i="19" s="1"/>
  <c r="I205" i="19"/>
  <c r="K205" i="19"/>
  <c r="K204" i="19" s="1"/>
  <c r="O205" i="19"/>
  <c r="O204" i="19" s="1"/>
  <c r="Q205" i="19"/>
  <c r="V205" i="19"/>
  <c r="V204" i="19" s="1"/>
  <c r="G208" i="19"/>
  <c r="I208" i="19"/>
  <c r="I204" i="19" s="1"/>
  <c r="K208" i="19"/>
  <c r="M208" i="19"/>
  <c r="O208" i="19"/>
  <c r="Q208" i="19"/>
  <c r="Q204" i="19" s="1"/>
  <c r="V208" i="19"/>
  <c r="G211" i="19"/>
  <c r="M211" i="19" s="1"/>
  <c r="I211" i="19"/>
  <c r="K211" i="19"/>
  <c r="O211" i="19"/>
  <c r="Q211" i="19"/>
  <c r="V211" i="19"/>
  <c r="G215" i="19"/>
  <c r="G214" i="19" s="1"/>
  <c r="I215" i="19"/>
  <c r="K215" i="19"/>
  <c r="K214" i="19" s="1"/>
  <c r="O215" i="19"/>
  <c r="O214" i="19" s="1"/>
  <c r="Q215" i="19"/>
  <c r="V215" i="19"/>
  <c r="V214" i="19" s="1"/>
  <c r="G218" i="19"/>
  <c r="I218" i="19"/>
  <c r="I214" i="19" s="1"/>
  <c r="K218" i="19"/>
  <c r="M218" i="19"/>
  <c r="O218" i="19"/>
  <c r="Q218" i="19"/>
  <c r="Q214" i="19" s="1"/>
  <c r="V218" i="19"/>
  <c r="AE222" i="19"/>
  <c r="G47" i="18"/>
  <c r="BA44" i="18"/>
  <c r="BA41" i="18"/>
  <c r="BA37" i="18"/>
  <c r="BA34" i="18"/>
  <c r="BA31" i="18"/>
  <c r="BA24" i="18"/>
  <c r="BA23" i="18"/>
  <c r="BA17" i="18"/>
  <c r="G9" i="18"/>
  <c r="I9" i="18"/>
  <c r="I8" i="18" s="1"/>
  <c r="K9" i="18"/>
  <c r="M9" i="18"/>
  <c r="O9" i="18"/>
  <c r="Q9" i="18"/>
  <c r="Q8" i="18" s="1"/>
  <c r="V9" i="18"/>
  <c r="G11" i="18"/>
  <c r="G8" i="18" s="1"/>
  <c r="I11" i="18"/>
  <c r="K11" i="18"/>
  <c r="K8" i="18" s="1"/>
  <c r="O11" i="18"/>
  <c r="O8" i="18" s="1"/>
  <c r="Q11" i="18"/>
  <c r="V11" i="18"/>
  <c r="V8" i="18" s="1"/>
  <c r="G14" i="18"/>
  <c r="G13" i="18" s="1"/>
  <c r="I14" i="18"/>
  <c r="K14" i="18"/>
  <c r="K13" i="18" s="1"/>
  <c r="O14" i="18"/>
  <c r="O13" i="18" s="1"/>
  <c r="Q14" i="18"/>
  <c r="V14" i="18"/>
  <c r="V13" i="18" s="1"/>
  <c r="G16" i="18"/>
  <c r="I16" i="18"/>
  <c r="I13" i="18" s="1"/>
  <c r="K16" i="18"/>
  <c r="M16" i="18"/>
  <c r="O16" i="18"/>
  <c r="Q16" i="18"/>
  <c r="Q13" i="18" s="1"/>
  <c r="V16" i="18"/>
  <c r="G21" i="18"/>
  <c r="K21" i="18"/>
  <c r="O21" i="18"/>
  <c r="V21" i="18"/>
  <c r="G22" i="18"/>
  <c r="I22" i="18"/>
  <c r="I21" i="18" s="1"/>
  <c r="K22" i="18"/>
  <c r="M22" i="18"/>
  <c r="M21" i="18" s="1"/>
  <c r="O22" i="18"/>
  <c r="Q22" i="18"/>
  <c r="Q21" i="18" s="1"/>
  <c r="V22" i="18"/>
  <c r="G30" i="18"/>
  <c r="I30" i="18"/>
  <c r="I29" i="18" s="1"/>
  <c r="K30" i="18"/>
  <c r="M30" i="18"/>
  <c r="O30" i="18"/>
  <c r="Q30" i="18"/>
  <c r="Q29" i="18" s="1"/>
  <c r="V30" i="18"/>
  <c r="G33" i="18"/>
  <c r="G29" i="18" s="1"/>
  <c r="I33" i="18"/>
  <c r="K33" i="18"/>
  <c r="K29" i="18" s="1"/>
  <c r="O33" i="18"/>
  <c r="O29" i="18" s="1"/>
  <c r="Q33" i="18"/>
  <c r="V33" i="18"/>
  <c r="V29" i="18" s="1"/>
  <c r="G36" i="18"/>
  <c r="I36" i="18"/>
  <c r="K36" i="18"/>
  <c r="M36" i="18"/>
  <c r="O36" i="18"/>
  <c r="Q36" i="18"/>
  <c r="V36" i="18"/>
  <c r="G40" i="18"/>
  <c r="I40" i="18"/>
  <c r="I39" i="18" s="1"/>
  <c r="K40" i="18"/>
  <c r="M40" i="18"/>
  <c r="O40" i="18"/>
  <c r="Q40" i="18"/>
  <c r="Q39" i="18" s="1"/>
  <c r="V40" i="18"/>
  <c r="G43" i="18"/>
  <c r="G39" i="18" s="1"/>
  <c r="I43" i="18"/>
  <c r="K43" i="18"/>
  <c r="K39" i="18" s="1"/>
  <c r="O43" i="18"/>
  <c r="O39" i="18" s="1"/>
  <c r="Q43" i="18"/>
  <c r="V43" i="18"/>
  <c r="V39" i="18" s="1"/>
  <c r="AE47" i="18"/>
  <c r="AF47" i="18"/>
  <c r="G13" i="17"/>
  <c r="G8" i="17"/>
  <c r="K8" i="17"/>
  <c r="O8" i="17"/>
  <c r="V8" i="17"/>
  <c r="G9" i="17"/>
  <c r="I9" i="17"/>
  <c r="I8" i="17" s="1"/>
  <c r="K9" i="17"/>
  <c r="M9" i="17"/>
  <c r="M8" i="17" s="1"/>
  <c r="O9" i="17"/>
  <c r="Q9" i="17"/>
  <c r="Q8" i="17" s="1"/>
  <c r="V9" i="17"/>
  <c r="AE13" i="17"/>
  <c r="AF13" i="17"/>
  <c r="G107" i="16"/>
  <c r="BA104" i="16"/>
  <c r="BA101" i="16"/>
  <c r="BA97" i="16"/>
  <c r="BA94" i="16"/>
  <c r="BA91" i="16"/>
  <c r="BA56" i="16"/>
  <c r="G9" i="16"/>
  <c r="I9" i="16"/>
  <c r="I8" i="16" s="1"/>
  <c r="K9" i="16"/>
  <c r="M9" i="16"/>
  <c r="O9" i="16"/>
  <c r="Q9" i="16"/>
  <c r="Q8" i="16" s="1"/>
  <c r="V9" i="16"/>
  <c r="G14" i="16"/>
  <c r="G8" i="16" s="1"/>
  <c r="I14" i="16"/>
  <c r="K14" i="16"/>
  <c r="K8" i="16" s="1"/>
  <c r="O14" i="16"/>
  <c r="O8" i="16" s="1"/>
  <c r="Q14" i="16"/>
  <c r="V14" i="16"/>
  <c r="V8" i="16" s="1"/>
  <c r="G19" i="16"/>
  <c r="I19" i="16"/>
  <c r="K19" i="16"/>
  <c r="M19" i="16"/>
  <c r="O19" i="16"/>
  <c r="Q19" i="16"/>
  <c r="V19" i="16"/>
  <c r="G23" i="16"/>
  <c r="M23" i="16" s="1"/>
  <c r="I23" i="16"/>
  <c r="K23" i="16"/>
  <c r="O23" i="16"/>
  <c r="Q23" i="16"/>
  <c r="V23" i="16"/>
  <c r="G28" i="16"/>
  <c r="G27" i="16" s="1"/>
  <c r="I28" i="16"/>
  <c r="K28" i="16"/>
  <c r="K27" i="16" s="1"/>
  <c r="O28" i="16"/>
  <c r="O27" i="16" s="1"/>
  <c r="Q28" i="16"/>
  <c r="V28" i="16"/>
  <c r="V27" i="16" s="1"/>
  <c r="G30" i="16"/>
  <c r="I30" i="16"/>
  <c r="I27" i="16" s="1"/>
  <c r="K30" i="16"/>
  <c r="M30" i="16"/>
  <c r="O30" i="16"/>
  <c r="Q30" i="16"/>
  <c r="Q27" i="16" s="1"/>
  <c r="V30" i="16"/>
  <c r="G33" i="16"/>
  <c r="I33" i="16"/>
  <c r="I32" i="16" s="1"/>
  <c r="K33" i="16"/>
  <c r="M33" i="16"/>
  <c r="O33" i="16"/>
  <c r="Q33" i="16"/>
  <c r="Q32" i="16" s="1"/>
  <c r="V33" i="16"/>
  <c r="G38" i="16"/>
  <c r="G32" i="16" s="1"/>
  <c r="I38" i="16"/>
  <c r="K38" i="16"/>
  <c r="K32" i="16" s="1"/>
  <c r="O38" i="16"/>
  <c r="O32" i="16" s="1"/>
  <c r="Q38" i="16"/>
  <c r="V38" i="16"/>
  <c r="V32" i="16" s="1"/>
  <c r="I40" i="16"/>
  <c r="Q40" i="16"/>
  <c r="G41" i="16"/>
  <c r="G40" i="16" s="1"/>
  <c r="I41" i="16"/>
  <c r="K41" i="16"/>
  <c r="K40" i="16" s="1"/>
  <c r="O41" i="16"/>
  <c r="O40" i="16" s="1"/>
  <c r="Q41" i="16"/>
  <c r="V41" i="16"/>
  <c r="V40" i="16" s="1"/>
  <c r="I46" i="16"/>
  <c r="Q46" i="16"/>
  <c r="G47" i="16"/>
  <c r="G46" i="16" s="1"/>
  <c r="I47" i="16"/>
  <c r="K47" i="16"/>
  <c r="K46" i="16" s="1"/>
  <c r="O47" i="16"/>
  <c r="O46" i="16" s="1"/>
  <c r="Q47" i="16"/>
  <c r="V47" i="16"/>
  <c r="V46" i="16" s="1"/>
  <c r="G53" i="16"/>
  <c r="G52" i="16" s="1"/>
  <c r="I53" i="16"/>
  <c r="K53" i="16"/>
  <c r="K52" i="16" s="1"/>
  <c r="O53" i="16"/>
  <c r="O52" i="16" s="1"/>
  <c r="Q53" i="16"/>
  <c r="V53" i="16"/>
  <c r="V52" i="16" s="1"/>
  <c r="G62" i="16"/>
  <c r="I62" i="16"/>
  <c r="I52" i="16" s="1"/>
  <c r="K62" i="16"/>
  <c r="M62" i="16"/>
  <c r="O62" i="16"/>
  <c r="Q62" i="16"/>
  <c r="Q52" i="16" s="1"/>
  <c r="V62" i="16"/>
  <c r="G68" i="16"/>
  <c r="M68" i="16" s="1"/>
  <c r="I68" i="16"/>
  <c r="K68" i="16"/>
  <c r="O68" i="16"/>
  <c r="Q68" i="16"/>
  <c r="V68" i="16"/>
  <c r="G73" i="16"/>
  <c r="I73" i="16"/>
  <c r="K73" i="16"/>
  <c r="M73" i="16"/>
  <c r="O73" i="16"/>
  <c r="Q73" i="16"/>
  <c r="V73" i="16"/>
  <c r="G79" i="16"/>
  <c r="M79" i="16" s="1"/>
  <c r="I79" i="16"/>
  <c r="K79" i="16"/>
  <c r="O79" i="16"/>
  <c r="Q79" i="16"/>
  <c r="V79" i="16"/>
  <c r="G84" i="16"/>
  <c r="I84" i="16"/>
  <c r="K84" i="16"/>
  <c r="M84" i="16"/>
  <c r="O84" i="16"/>
  <c r="Q84" i="16"/>
  <c r="V84" i="16"/>
  <c r="G90" i="16"/>
  <c r="I90" i="16"/>
  <c r="I89" i="16" s="1"/>
  <c r="K90" i="16"/>
  <c r="M90" i="16"/>
  <c r="O90" i="16"/>
  <c r="Q90" i="16"/>
  <c r="Q89" i="16" s="1"/>
  <c r="V90" i="16"/>
  <c r="G93" i="16"/>
  <c r="G89" i="16" s="1"/>
  <c r="I93" i="16"/>
  <c r="K93" i="16"/>
  <c r="K89" i="16" s="1"/>
  <c r="O93" i="16"/>
  <c r="O89" i="16" s="1"/>
  <c r="Q93" i="16"/>
  <c r="V93" i="16"/>
  <c r="V89" i="16" s="1"/>
  <c r="G96" i="16"/>
  <c r="I96" i="16"/>
  <c r="K96" i="16"/>
  <c r="M96" i="16"/>
  <c r="O96" i="16"/>
  <c r="Q96" i="16"/>
  <c r="V96" i="16"/>
  <c r="G100" i="16"/>
  <c r="I100" i="16"/>
  <c r="I99" i="16" s="1"/>
  <c r="K100" i="16"/>
  <c r="M100" i="16"/>
  <c r="O100" i="16"/>
  <c r="Q100" i="16"/>
  <c r="Q99" i="16" s="1"/>
  <c r="V100" i="16"/>
  <c r="G103" i="16"/>
  <c r="G99" i="16" s="1"/>
  <c r="I103" i="16"/>
  <c r="K103" i="16"/>
  <c r="K99" i="16" s="1"/>
  <c r="O103" i="16"/>
  <c r="O99" i="16" s="1"/>
  <c r="Q103" i="16"/>
  <c r="V103" i="16"/>
  <c r="V99" i="16" s="1"/>
  <c r="AE107" i="16"/>
  <c r="AF107" i="16"/>
  <c r="BA146" i="15"/>
  <c r="BA143" i="15"/>
  <c r="BA139" i="15"/>
  <c r="BA136" i="15"/>
  <c r="BA133" i="15"/>
  <c r="BA51" i="15"/>
  <c r="BA14" i="15"/>
  <c r="G9" i="15"/>
  <c r="M9" i="15" s="1"/>
  <c r="I9" i="15"/>
  <c r="I8" i="15" s="1"/>
  <c r="K9" i="15"/>
  <c r="O9" i="15"/>
  <c r="Q9" i="15"/>
  <c r="Q8" i="15" s="1"/>
  <c r="V9" i="15"/>
  <c r="G13" i="15"/>
  <c r="M13" i="15" s="1"/>
  <c r="I13" i="15"/>
  <c r="K13" i="15"/>
  <c r="K8" i="15" s="1"/>
  <c r="O13" i="15"/>
  <c r="O8" i="15" s="1"/>
  <c r="Q13" i="15"/>
  <c r="V13" i="15"/>
  <c r="V8" i="15" s="1"/>
  <c r="G17" i="15"/>
  <c r="I17" i="15"/>
  <c r="K17" i="15"/>
  <c r="M17" i="15"/>
  <c r="O17" i="15"/>
  <c r="Q17" i="15"/>
  <c r="V17" i="15"/>
  <c r="G21" i="15"/>
  <c r="M21" i="15" s="1"/>
  <c r="I21" i="15"/>
  <c r="K21" i="15"/>
  <c r="O21" i="15"/>
  <c r="Q21" i="15"/>
  <c r="V21" i="15"/>
  <c r="G24" i="15"/>
  <c r="I24" i="15"/>
  <c r="K24" i="15"/>
  <c r="M24" i="15"/>
  <c r="O24" i="15"/>
  <c r="Q24" i="15"/>
  <c r="V24" i="15"/>
  <c r="G32" i="15"/>
  <c r="M32" i="15" s="1"/>
  <c r="I32" i="15"/>
  <c r="K32" i="15"/>
  <c r="O32" i="15"/>
  <c r="Q32" i="15"/>
  <c r="V32" i="15"/>
  <c r="G36" i="15"/>
  <c r="I36" i="15"/>
  <c r="K36" i="15"/>
  <c r="M36" i="15"/>
  <c r="O36" i="15"/>
  <c r="Q36" i="15"/>
  <c r="V36" i="15"/>
  <c r="G40" i="15"/>
  <c r="M40" i="15" s="1"/>
  <c r="I40" i="15"/>
  <c r="K40" i="15"/>
  <c r="O40" i="15"/>
  <c r="Q40" i="15"/>
  <c r="V40" i="15"/>
  <c r="G43" i="15"/>
  <c r="I43" i="15"/>
  <c r="K43" i="15"/>
  <c r="M43" i="15"/>
  <c r="O43" i="15"/>
  <c r="Q43" i="15"/>
  <c r="V43" i="15"/>
  <c r="G47" i="15"/>
  <c r="I47" i="15"/>
  <c r="I46" i="15" s="1"/>
  <c r="K47" i="15"/>
  <c r="M47" i="15"/>
  <c r="O47" i="15"/>
  <c r="Q47" i="15"/>
  <c r="Q46" i="15" s="1"/>
  <c r="V47" i="15"/>
  <c r="G50" i="15"/>
  <c r="M50" i="15" s="1"/>
  <c r="I50" i="15"/>
  <c r="K50" i="15"/>
  <c r="K46" i="15" s="1"/>
  <c r="O50" i="15"/>
  <c r="O46" i="15" s="1"/>
  <c r="Q50" i="15"/>
  <c r="V50" i="15"/>
  <c r="V46" i="15" s="1"/>
  <c r="G54" i="15"/>
  <c r="I54" i="15"/>
  <c r="K54" i="15"/>
  <c r="M54" i="15"/>
  <c r="O54" i="15"/>
  <c r="Q54" i="15"/>
  <c r="V54" i="15"/>
  <c r="G58" i="15"/>
  <c r="I58" i="15"/>
  <c r="I57" i="15" s="1"/>
  <c r="K58" i="15"/>
  <c r="M58" i="15"/>
  <c r="O58" i="15"/>
  <c r="Q58" i="15"/>
  <c r="Q57" i="15" s="1"/>
  <c r="V58" i="15"/>
  <c r="G61" i="15"/>
  <c r="M61" i="15" s="1"/>
  <c r="I61" i="15"/>
  <c r="K61" i="15"/>
  <c r="K57" i="15" s="1"/>
  <c r="O61" i="15"/>
  <c r="O57" i="15" s="1"/>
  <c r="Q61" i="15"/>
  <c r="V61" i="15"/>
  <c r="V57" i="15" s="1"/>
  <c r="G64" i="15"/>
  <c r="I64" i="15"/>
  <c r="K64" i="15"/>
  <c r="M64" i="15"/>
  <c r="O64" i="15"/>
  <c r="Q64" i="15"/>
  <c r="V64" i="15"/>
  <c r="G67" i="15"/>
  <c r="M67" i="15" s="1"/>
  <c r="I67" i="15"/>
  <c r="K67" i="15"/>
  <c r="O67" i="15"/>
  <c r="Q67" i="15"/>
  <c r="V67" i="15"/>
  <c r="G71" i="15"/>
  <c r="I71" i="15"/>
  <c r="K71" i="15"/>
  <c r="M71" i="15"/>
  <c r="O71" i="15"/>
  <c r="Q71" i="15"/>
  <c r="V71" i="15"/>
  <c r="G75" i="15"/>
  <c r="M75" i="15" s="1"/>
  <c r="I75" i="15"/>
  <c r="K75" i="15"/>
  <c r="O75" i="15"/>
  <c r="Q75" i="15"/>
  <c r="V75" i="15"/>
  <c r="G78" i="15"/>
  <c r="I78" i="15"/>
  <c r="K78" i="15"/>
  <c r="M78" i="15"/>
  <c r="O78" i="15"/>
  <c r="Q78" i="15"/>
  <c r="V78" i="15"/>
  <c r="G81" i="15"/>
  <c r="M81" i="15" s="1"/>
  <c r="I81" i="15"/>
  <c r="K81" i="15"/>
  <c r="O81" i="15"/>
  <c r="Q81" i="15"/>
  <c r="V81" i="15"/>
  <c r="G84" i="15"/>
  <c r="I84" i="15"/>
  <c r="K84" i="15"/>
  <c r="M84" i="15"/>
  <c r="O84" i="15"/>
  <c r="Q84" i="15"/>
  <c r="V84" i="15"/>
  <c r="G86" i="15"/>
  <c r="M86" i="15" s="1"/>
  <c r="I86" i="15"/>
  <c r="K86" i="15"/>
  <c r="O86" i="15"/>
  <c r="Q86" i="15"/>
  <c r="V86" i="15"/>
  <c r="G89" i="15"/>
  <c r="G88" i="15" s="1"/>
  <c r="I89" i="15"/>
  <c r="K89" i="15"/>
  <c r="K88" i="15" s="1"/>
  <c r="O89" i="15"/>
  <c r="O88" i="15" s="1"/>
  <c r="Q89" i="15"/>
  <c r="V89" i="15"/>
  <c r="V88" i="15" s="1"/>
  <c r="G96" i="15"/>
  <c r="I96" i="15"/>
  <c r="I88" i="15" s="1"/>
  <c r="K96" i="15"/>
  <c r="M96" i="15"/>
  <c r="O96" i="15"/>
  <c r="Q96" i="15"/>
  <c r="Q88" i="15" s="1"/>
  <c r="V96" i="15"/>
  <c r="G99" i="15"/>
  <c r="M99" i="15" s="1"/>
  <c r="I99" i="15"/>
  <c r="K99" i="15"/>
  <c r="O99" i="15"/>
  <c r="Q99" i="15"/>
  <c r="V99" i="15"/>
  <c r="G108" i="15"/>
  <c r="I108" i="15"/>
  <c r="K108" i="15"/>
  <c r="M108" i="15"/>
  <c r="O108" i="15"/>
  <c r="Q108" i="15"/>
  <c r="V108" i="15"/>
  <c r="G111" i="15"/>
  <c r="M111" i="15" s="1"/>
  <c r="I111" i="15"/>
  <c r="K111" i="15"/>
  <c r="O111" i="15"/>
  <c r="Q111" i="15"/>
  <c r="V111" i="15"/>
  <c r="G114" i="15"/>
  <c r="I114" i="15"/>
  <c r="K114" i="15"/>
  <c r="M114" i="15"/>
  <c r="O114" i="15"/>
  <c r="Q114" i="15"/>
  <c r="V114" i="15"/>
  <c r="G117" i="15"/>
  <c r="M117" i="15" s="1"/>
  <c r="I117" i="15"/>
  <c r="K117" i="15"/>
  <c r="O117" i="15"/>
  <c r="Q117" i="15"/>
  <c r="V117" i="15"/>
  <c r="G120" i="15"/>
  <c r="G119" i="15" s="1"/>
  <c r="I120" i="15"/>
  <c r="K120" i="15"/>
  <c r="K119" i="15" s="1"/>
  <c r="O120" i="15"/>
  <c r="O119" i="15" s="1"/>
  <c r="Q120" i="15"/>
  <c r="V120" i="15"/>
  <c r="V119" i="15" s="1"/>
  <c r="G122" i="15"/>
  <c r="I122" i="15"/>
  <c r="I119" i="15" s="1"/>
  <c r="K122" i="15"/>
  <c r="M122" i="15"/>
  <c r="O122" i="15"/>
  <c r="Q122" i="15"/>
  <c r="Q119" i="15" s="1"/>
  <c r="V122" i="15"/>
  <c r="G124" i="15"/>
  <c r="K124" i="15"/>
  <c r="O124" i="15"/>
  <c r="V124" i="15"/>
  <c r="G125" i="15"/>
  <c r="I125" i="15"/>
  <c r="I124" i="15" s="1"/>
  <c r="K125" i="15"/>
  <c r="M125" i="15"/>
  <c r="M124" i="15" s="1"/>
  <c r="O125" i="15"/>
  <c r="Q125" i="15"/>
  <c r="Q124" i="15" s="1"/>
  <c r="V125" i="15"/>
  <c r="G132" i="15"/>
  <c r="I132" i="15"/>
  <c r="I131" i="15" s="1"/>
  <c r="K132" i="15"/>
  <c r="M132" i="15"/>
  <c r="O132" i="15"/>
  <c r="Q132" i="15"/>
  <c r="Q131" i="15" s="1"/>
  <c r="V132" i="15"/>
  <c r="G135" i="15"/>
  <c r="M135" i="15" s="1"/>
  <c r="I135" i="15"/>
  <c r="K135" i="15"/>
  <c r="K131" i="15" s="1"/>
  <c r="O135" i="15"/>
  <c r="O131" i="15" s="1"/>
  <c r="Q135" i="15"/>
  <c r="V135" i="15"/>
  <c r="V131" i="15" s="1"/>
  <c r="G138" i="15"/>
  <c r="I138" i="15"/>
  <c r="K138" i="15"/>
  <c r="M138" i="15"/>
  <c r="O138" i="15"/>
  <c r="Q138" i="15"/>
  <c r="V138" i="15"/>
  <c r="G142" i="15"/>
  <c r="I142" i="15"/>
  <c r="I141" i="15" s="1"/>
  <c r="K142" i="15"/>
  <c r="M142" i="15"/>
  <c r="O142" i="15"/>
  <c r="Q142" i="15"/>
  <c r="Q141" i="15" s="1"/>
  <c r="V142" i="15"/>
  <c r="G145" i="15"/>
  <c r="M145" i="15" s="1"/>
  <c r="I145" i="15"/>
  <c r="K145" i="15"/>
  <c r="K141" i="15" s="1"/>
  <c r="O145" i="15"/>
  <c r="O141" i="15" s="1"/>
  <c r="Q145" i="15"/>
  <c r="V145" i="15"/>
  <c r="V141" i="15" s="1"/>
  <c r="AE149" i="15"/>
  <c r="G756" i="13"/>
  <c r="BA753" i="13"/>
  <c r="BA750" i="13"/>
  <c r="BA746" i="13"/>
  <c r="BA743" i="13"/>
  <c r="BA740" i="13"/>
  <c r="BA457" i="13"/>
  <c r="BA368" i="13"/>
  <c r="BA343" i="13"/>
  <c r="BA320" i="13"/>
  <c r="BA276" i="13"/>
  <c r="BA266" i="13"/>
  <c r="BA259" i="13"/>
  <c r="BA250" i="13"/>
  <c r="BA189" i="13"/>
  <c r="BA101" i="13"/>
  <c r="BA95" i="13"/>
  <c r="BA24" i="13"/>
  <c r="BA10" i="13"/>
  <c r="G9" i="13"/>
  <c r="I9" i="13"/>
  <c r="I8" i="13" s="1"/>
  <c r="K9" i="13"/>
  <c r="M9" i="13"/>
  <c r="O9" i="13"/>
  <c r="Q9" i="13"/>
  <c r="Q8" i="13" s="1"/>
  <c r="V9" i="13"/>
  <c r="G14" i="13"/>
  <c r="G8" i="13" s="1"/>
  <c r="I14" i="13"/>
  <c r="K14" i="13"/>
  <c r="K8" i="13" s="1"/>
  <c r="O14" i="13"/>
  <c r="O8" i="13" s="1"/>
  <c r="Q14" i="13"/>
  <c r="V14" i="13"/>
  <c r="V8" i="13" s="1"/>
  <c r="G19" i="13"/>
  <c r="I19" i="13"/>
  <c r="K19" i="13"/>
  <c r="M19" i="13"/>
  <c r="O19" i="13"/>
  <c r="Q19" i="13"/>
  <c r="V19" i="13"/>
  <c r="G23" i="13"/>
  <c r="M23" i="13" s="1"/>
  <c r="I23" i="13"/>
  <c r="K23" i="13"/>
  <c r="O23" i="13"/>
  <c r="Q23" i="13"/>
  <c r="V23" i="13"/>
  <c r="G29" i="13"/>
  <c r="I29" i="13"/>
  <c r="K29" i="13"/>
  <c r="M29" i="13"/>
  <c r="O29" i="13"/>
  <c r="Q29" i="13"/>
  <c r="V29" i="13"/>
  <c r="G35" i="13"/>
  <c r="I35" i="13"/>
  <c r="I34" i="13" s="1"/>
  <c r="K35" i="13"/>
  <c r="M35" i="13"/>
  <c r="O35" i="13"/>
  <c r="Q35" i="13"/>
  <c r="Q34" i="13" s="1"/>
  <c r="V35" i="13"/>
  <c r="G40" i="13"/>
  <c r="G34" i="13" s="1"/>
  <c r="I40" i="13"/>
  <c r="K40" i="13"/>
  <c r="K34" i="13" s="1"/>
  <c r="O40" i="13"/>
  <c r="O34" i="13" s="1"/>
  <c r="Q40" i="13"/>
  <c r="V40" i="13"/>
  <c r="V34" i="13" s="1"/>
  <c r="G47" i="13"/>
  <c r="I47" i="13"/>
  <c r="K47" i="13"/>
  <c r="M47" i="13"/>
  <c r="O47" i="13"/>
  <c r="Q47" i="13"/>
  <c r="V47" i="13"/>
  <c r="G54" i="13"/>
  <c r="I54" i="13"/>
  <c r="I53" i="13" s="1"/>
  <c r="K54" i="13"/>
  <c r="M54" i="13"/>
  <c r="O54" i="13"/>
  <c r="Q54" i="13"/>
  <c r="Q53" i="13" s="1"/>
  <c r="V54" i="13"/>
  <c r="G59" i="13"/>
  <c r="G53" i="13" s="1"/>
  <c r="I59" i="13"/>
  <c r="K59" i="13"/>
  <c r="K53" i="13" s="1"/>
  <c r="O59" i="13"/>
  <c r="O53" i="13" s="1"/>
  <c r="Q59" i="13"/>
  <c r="V59" i="13"/>
  <c r="V53" i="13" s="1"/>
  <c r="G64" i="13"/>
  <c r="I64" i="13"/>
  <c r="K64" i="13"/>
  <c r="M64" i="13"/>
  <c r="O64" i="13"/>
  <c r="Q64" i="13"/>
  <c r="V64" i="13"/>
  <c r="G69" i="13"/>
  <c r="M69" i="13" s="1"/>
  <c r="I69" i="13"/>
  <c r="K69" i="13"/>
  <c r="O69" i="13"/>
  <c r="Q69" i="13"/>
  <c r="V69" i="13"/>
  <c r="G74" i="13"/>
  <c r="I74" i="13"/>
  <c r="K74" i="13"/>
  <c r="M74" i="13"/>
  <c r="O74" i="13"/>
  <c r="Q74" i="13"/>
  <c r="V74" i="13"/>
  <c r="G78" i="13"/>
  <c r="M78" i="13" s="1"/>
  <c r="I78" i="13"/>
  <c r="K78" i="13"/>
  <c r="O78" i="13"/>
  <c r="Q78" i="13"/>
  <c r="V78" i="13"/>
  <c r="G82" i="13"/>
  <c r="I82" i="13"/>
  <c r="K82" i="13"/>
  <c r="M82" i="13"/>
  <c r="O82" i="13"/>
  <c r="Q82" i="13"/>
  <c r="V82" i="13"/>
  <c r="G86" i="13"/>
  <c r="M86" i="13" s="1"/>
  <c r="I86" i="13"/>
  <c r="K86" i="13"/>
  <c r="O86" i="13"/>
  <c r="Q86" i="13"/>
  <c r="V86" i="13"/>
  <c r="G90" i="13"/>
  <c r="I90" i="13"/>
  <c r="K90" i="13"/>
  <c r="M90" i="13"/>
  <c r="O90" i="13"/>
  <c r="Q90" i="13"/>
  <c r="V90" i="13"/>
  <c r="G94" i="13"/>
  <c r="M94" i="13" s="1"/>
  <c r="I94" i="13"/>
  <c r="K94" i="13"/>
  <c r="O94" i="13"/>
  <c r="Q94" i="13"/>
  <c r="V94" i="13"/>
  <c r="G100" i="13"/>
  <c r="I100" i="13"/>
  <c r="K100" i="13"/>
  <c r="M100" i="13"/>
  <c r="O100" i="13"/>
  <c r="Q100" i="13"/>
  <c r="V100" i="13"/>
  <c r="G106" i="13"/>
  <c r="M106" i="13" s="1"/>
  <c r="I106" i="13"/>
  <c r="K106" i="13"/>
  <c r="O106" i="13"/>
  <c r="Q106" i="13"/>
  <c r="V106" i="13"/>
  <c r="G112" i="13"/>
  <c r="I112" i="13"/>
  <c r="K112" i="13"/>
  <c r="M112" i="13"/>
  <c r="O112" i="13"/>
  <c r="Q112" i="13"/>
  <c r="V112" i="13"/>
  <c r="G118" i="13"/>
  <c r="I118" i="13"/>
  <c r="I117" i="13" s="1"/>
  <c r="K118" i="13"/>
  <c r="M118" i="13"/>
  <c r="O118" i="13"/>
  <c r="Q118" i="13"/>
  <c r="Q117" i="13" s="1"/>
  <c r="V118" i="13"/>
  <c r="G122" i="13"/>
  <c r="G117" i="13" s="1"/>
  <c r="I122" i="13"/>
  <c r="K122" i="13"/>
  <c r="K117" i="13" s="1"/>
  <c r="O122" i="13"/>
  <c r="O117" i="13" s="1"/>
  <c r="Q122" i="13"/>
  <c r="V122" i="13"/>
  <c r="V117" i="13" s="1"/>
  <c r="G126" i="13"/>
  <c r="I126" i="13"/>
  <c r="K126" i="13"/>
  <c r="M126" i="13"/>
  <c r="O126" i="13"/>
  <c r="Q126" i="13"/>
  <c r="V126" i="13"/>
  <c r="G130" i="13"/>
  <c r="M130" i="13" s="1"/>
  <c r="I130" i="13"/>
  <c r="K130" i="13"/>
  <c r="O130" i="13"/>
  <c r="Q130" i="13"/>
  <c r="V130" i="13"/>
  <c r="G135" i="13"/>
  <c r="G134" i="13" s="1"/>
  <c r="I135" i="13"/>
  <c r="K135" i="13"/>
  <c r="K134" i="13" s="1"/>
  <c r="O135" i="13"/>
  <c r="O134" i="13" s="1"/>
  <c r="Q135" i="13"/>
  <c r="V135" i="13"/>
  <c r="V134" i="13" s="1"/>
  <c r="G144" i="13"/>
  <c r="I144" i="13"/>
  <c r="I134" i="13" s="1"/>
  <c r="K144" i="13"/>
  <c r="M144" i="13"/>
  <c r="O144" i="13"/>
  <c r="Q144" i="13"/>
  <c r="Q134" i="13" s="1"/>
  <c r="V144" i="13"/>
  <c r="G153" i="13"/>
  <c r="M153" i="13" s="1"/>
  <c r="I153" i="13"/>
  <c r="K153" i="13"/>
  <c r="O153" i="13"/>
  <c r="Q153" i="13"/>
  <c r="V153" i="13"/>
  <c r="G162" i="13"/>
  <c r="I162" i="13"/>
  <c r="K162" i="13"/>
  <c r="M162" i="13"/>
  <c r="O162" i="13"/>
  <c r="Q162" i="13"/>
  <c r="V162" i="13"/>
  <c r="G168" i="13"/>
  <c r="I168" i="13"/>
  <c r="I167" i="13" s="1"/>
  <c r="K168" i="13"/>
  <c r="M168" i="13"/>
  <c r="O168" i="13"/>
  <c r="Q168" i="13"/>
  <c r="Q167" i="13" s="1"/>
  <c r="V168" i="13"/>
  <c r="G188" i="13"/>
  <c r="G167" i="13" s="1"/>
  <c r="I188" i="13"/>
  <c r="K188" i="13"/>
  <c r="K167" i="13" s="1"/>
  <c r="O188" i="13"/>
  <c r="O167" i="13" s="1"/>
  <c r="Q188" i="13"/>
  <c r="V188" i="13"/>
  <c r="V167" i="13" s="1"/>
  <c r="G228" i="13"/>
  <c r="I228" i="13"/>
  <c r="K228" i="13"/>
  <c r="M228" i="13"/>
  <c r="O228" i="13"/>
  <c r="Q228" i="13"/>
  <c r="V228" i="13"/>
  <c r="G233" i="13"/>
  <c r="M233" i="13" s="1"/>
  <c r="I233" i="13"/>
  <c r="K233" i="13"/>
  <c r="O233" i="13"/>
  <c r="Q233" i="13"/>
  <c r="V233" i="13"/>
  <c r="G238" i="13"/>
  <c r="G237" i="13" s="1"/>
  <c r="I238" i="13"/>
  <c r="K238" i="13"/>
  <c r="K237" i="13" s="1"/>
  <c r="O238" i="13"/>
  <c r="O237" i="13" s="1"/>
  <c r="Q238" i="13"/>
  <c r="V238" i="13"/>
  <c r="V237" i="13" s="1"/>
  <c r="G244" i="13"/>
  <c r="I244" i="13"/>
  <c r="I237" i="13" s="1"/>
  <c r="K244" i="13"/>
  <c r="M244" i="13"/>
  <c r="O244" i="13"/>
  <c r="Q244" i="13"/>
  <c r="Q237" i="13" s="1"/>
  <c r="V244" i="13"/>
  <c r="G249" i="13"/>
  <c r="M249" i="13" s="1"/>
  <c r="I249" i="13"/>
  <c r="K249" i="13"/>
  <c r="O249" i="13"/>
  <c r="Q249" i="13"/>
  <c r="V249" i="13"/>
  <c r="G254" i="13"/>
  <c r="I254" i="13"/>
  <c r="K254" i="13"/>
  <c r="M254" i="13"/>
  <c r="O254" i="13"/>
  <c r="Q254" i="13"/>
  <c r="V254" i="13"/>
  <c r="G258" i="13"/>
  <c r="M258" i="13" s="1"/>
  <c r="I258" i="13"/>
  <c r="K258" i="13"/>
  <c r="O258" i="13"/>
  <c r="Q258" i="13"/>
  <c r="V258" i="13"/>
  <c r="G265" i="13"/>
  <c r="I265" i="13"/>
  <c r="K265" i="13"/>
  <c r="M265" i="13"/>
  <c r="O265" i="13"/>
  <c r="Q265" i="13"/>
  <c r="V265" i="13"/>
  <c r="G275" i="13"/>
  <c r="M275" i="13" s="1"/>
  <c r="I275" i="13"/>
  <c r="K275" i="13"/>
  <c r="O275" i="13"/>
  <c r="Q275" i="13"/>
  <c r="V275" i="13"/>
  <c r="G285" i="13"/>
  <c r="I285" i="13"/>
  <c r="K285" i="13"/>
  <c r="M285" i="13"/>
  <c r="O285" i="13"/>
  <c r="Q285" i="13"/>
  <c r="V285" i="13"/>
  <c r="G289" i="13"/>
  <c r="M289" i="13" s="1"/>
  <c r="I289" i="13"/>
  <c r="K289" i="13"/>
  <c r="O289" i="13"/>
  <c r="Q289" i="13"/>
  <c r="V289" i="13"/>
  <c r="G293" i="13"/>
  <c r="I293" i="13"/>
  <c r="K293" i="13"/>
  <c r="M293" i="13"/>
  <c r="O293" i="13"/>
  <c r="Q293" i="13"/>
  <c r="V293" i="13"/>
  <c r="G296" i="13"/>
  <c r="I296" i="13"/>
  <c r="I295" i="13" s="1"/>
  <c r="K296" i="13"/>
  <c r="M296" i="13"/>
  <c r="O296" i="13"/>
  <c r="Q296" i="13"/>
  <c r="Q295" i="13" s="1"/>
  <c r="V296" i="13"/>
  <c r="G303" i="13"/>
  <c r="G295" i="13" s="1"/>
  <c r="I303" i="13"/>
  <c r="K303" i="13"/>
  <c r="K295" i="13" s="1"/>
  <c r="O303" i="13"/>
  <c r="O295" i="13" s="1"/>
  <c r="Q303" i="13"/>
  <c r="V303" i="13"/>
  <c r="V295" i="13" s="1"/>
  <c r="G309" i="13"/>
  <c r="I309" i="13"/>
  <c r="K309" i="13"/>
  <c r="M309" i="13"/>
  <c r="O309" i="13"/>
  <c r="Q309" i="13"/>
  <c r="V309" i="13"/>
  <c r="G314" i="13"/>
  <c r="M314" i="13" s="1"/>
  <c r="I314" i="13"/>
  <c r="K314" i="13"/>
  <c r="O314" i="13"/>
  <c r="Q314" i="13"/>
  <c r="V314" i="13"/>
  <c r="G319" i="13"/>
  <c r="I319" i="13"/>
  <c r="K319" i="13"/>
  <c r="M319" i="13"/>
  <c r="O319" i="13"/>
  <c r="Q319" i="13"/>
  <c r="V319" i="13"/>
  <c r="G324" i="13"/>
  <c r="K324" i="13"/>
  <c r="O324" i="13"/>
  <c r="V324" i="13"/>
  <c r="G325" i="13"/>
  <c r="I325" i="13"/>
  <c r="I324" i="13" s="1"/>
  <c r="K325" i="13"/>
  <c r="M325" i="13"/>
  <c r="M324" i="13" s="1"/>
  <c r="O325" i="13"/>
  <c r="Q325" i="13"/>
  <c r="Q324" i="13" s="1"/>
  <c r="V325" i="13"/>
  <c r="G328" i="13"/>
  <c r="I328" i="13"/>
  <c r="I327" i="13" s="1"/>
  <c r="K328" i="13"/>
  <c r="M328" i="13"/>
  <c r="O328" i="13"/>
  <c r="Q328" i="13"/>
  <c r="Q327" i="13" s="1"/>
  <c r="V328" i="13"/>
  <c r="G335" i="13"/>
  <c r="G327" i="13" s="1"/>
  <c r="I335" i="13"/>
  <c r="K335" i="13"/>
  <c r="K327" i="13" s="1"/>
  <c r="O335" i="13"/>
  <c r="Q335" i="13"/>
  <c r="V335" i="13"/>
  <c r="G337" i="13"/>
  <c r="I337" i="13"/>
  <c r="K337" i="13"/>
  <c r="M337" i="13"/>
  <c r="O337" i="13"/>
  <c r="Q337" i="13"/>
  <c r="V337" i="13"/>
  <c r="G339" i="13"/>
  <c r="M339" i="13" s="1"/>
  <c r="I339" i="13"/>
  <c r="K339" i="13"/>
  <c r="O339" i="13"/>
  <c r="Q339" i="13"/>
  <c r="V339" i="13"/>
  <c r="I341" i="13"/>
  <c r="Q341" i="13"/>
  <c r="G342" i="13"/>
  <c r="I342" i="13"/>
  <c r="K342" i="13"/>
  <c r="K341" i="13" s="1"/>
  <c r="O342" i="13"/>
  <c r="O341" i="13" s="1"/>
  <c r="Q342" i="13"/>
  <c r="V342" i="13"/>
  <c r="V341" i="13" s="1"/>
  <c r="G350" i="13"/>
  <c r="I350" i="13"/>
  <c r="K350" i="13"/>
  <c r="K349" i="13" s="1"/>
  <c r="O350" i="13"/>
  <c r="O349" i="13" s="1"/>
  <c r="Q350" i="13"/>
  <c r="V350" i="13"/>
  <c r="V349" i="13" s="1"/>
  <c r="G352" i="13"/>
  <c r="I352" i="13"/>
  <c r="I349" i="13" s="1"/>
  <c r="K352" i="13"/>
  <c r="M352" i="13"/>
  <c r="O352" i="13"/>
  <c r="Q352" i="13"/>
  <c r="Q349" i="13" s="1"/>
  <c r="V352" i="13"/>
  <c r="G355" i="13"/>
  <c r="I355" i="13"/>
  <c r="K355" i="13"/>
  <c r="M355" i="13"/>
  <c r="O355" i="13"/>
  <c r="Q355" i="13"/>
  <c r="V355" i="13"/>
  <c r="G359" i="13"/>
  <c r="M359" i="13" s="1"/>
  <c r="I359" i="13"/>
  <c r="K359" i="13"/>
  <c r="K354" i="13" s="1"/>
  <c r="O359" i="13"/>
  <c r="O354" i="13" s="1"/>
  <c r="Q359" i="13"/>
  <c r="V359" i="13"/>
  <c r="V354" i="13" s="1"/>
  <c r="G363" i="13"/>
  <c r="I363" i="13"/>
  <c r="K363" i="13"/>
  <c r="M363" i="13"/>
  <c r="O363" i="13"/>
  <c r="Q363" i="13"/>
  <c r="V363" i="13"/>
  <c r="G367" i="13"/>
  <c r="M367" i="13" s="1"/>
  <c r="I367" i="13"/>
  <c r="K367" i="13"/>
  <c r="O367" i="13"/>
  <c r="Q367" i="13"/>
  <c r="V367" i="13"/>
  <c r="G376" i="13"/>
  <c r="I376" i="13"/>
  <c r="K376" i="13"/>
  <c r="M376" i="13"/>
  <c r="O376" i="13"/>
  <c r="Q376" i="13"/>
  <c r="V376" i="13"/>
  <c r="G380" i="13"/>
  <c r="M380" i="13" s="1"/>
  <c r="I380" i="13"/>
  <c r="K380" i="13"/>
  <c r="O380" i="13"/>
  <c r="Q380" i="13"/>
  <c r="V380" i="13"/>
  <c r="G384" i="13"/>
  <c r="I384" i="13"/>
  <c r="K384" i="13"/>
  <c r="M384" i="13"/>
  <c r="O384" i="13"/>
  <c r="Q384" i="13"/>
  <c r="V384" i="13"/>
  <c r="G388" i="13"/>
  <c r="M388" i="13" s="1"/>
  <c r="I388" i="13"/>
  <c r="K388" i="13"/>
  <c r="O388" i="13"/>
  <c r="Q388" i="13"/>
  <c r="V388" i="13"/>
  <c r="G392" i="13"/>
  <c r="I392" i="13"/>
  <c r="K392" i="13"/>
  <c r="O392" i="13"/>
  <c r="Q392" i="13"/>
  <c r="V392" i="13"/>
  <c r="G397" i="13"/>
  <c r="I397" i="13"/>
  <c r="I391" i="13" s="1"/>
  <c r="K397" i="13"/>
  <c r="M397" i="13"/>
  <c r="O397" i="13"/>
  <c r="Q397" i="13"/>
  <c r="Q391" i="13" s="1"/>
  <c r="V397" i="13"/>
  <c r="G401" i="13"/>
  <c r="M401" i="13" s="1"/>
  <c r="I401" i="13"/>
  <c r="K401" i="13"/>
  <c r="O401" i="13"/>
  <c r="Q401" i="13"/>
  <c r="V401" i="13"/>
  <c r="G405" i="13"/>
  <c r="I405" i="13"/>
  <c r="K405" i="13"/>
  <c r="M405" i="13"/>
  <c r="O405" i="13"/>
  <c r="Q405" i="13"/>
  <c r="V405" i="13"/>
  <c r="G409" i="13"/>
  <c r="M409" i="13" s="1"/>
  <c r="I409" i="13"/>
  <c r="K409" i="13"/>
  <c r="O409" i="13"/>
  <c r="Q409" i="13"/>
  <c r="V409" i="13"/>
  <c r="G413" i="13"/>
  <c r="I413" i="13"/>
  <c r="K413" i="13"/>
  <c r="O413" i="13"/>
  <c r="Q413" i="13"/>
  <c r="Q412" i="13" s="1"/>
  <c r="V413" i="13"/>
  <c r="G418" i="13"/>
  <c r="M418" i="13" s="1"/>
  <c r="I418" i="13"/>
  <c r="I412" i="13" s="1"/>
  <c r="K418" i="13"/>
  <c r="O418" i="13"/>
  <c r="Q418" i="13"/>
  <c r="V418" i="13"/>
  <c r="G422" i="13"/>
  <c r="I422" i="13"/>
  <c r="K422" i="13"/>
  <c r="M422" i="13"/>
  <c r="O422" i="13"/>
  <c r="Q422" i="13"/>
  <c r="V422" i="13"/>
  <c r="G428" i="13"/>
  <c r="M428" i="13" s="1"/>
  <c r="I428" i="13"/>
  <c r="K428" i="13"/>
  <c r="O428" i="13"/>
  <c r="Q428" i="13"/>
  <c r="V428" i="13"/>
  <c r="G433" i="13"/>
  <c r="I433" i="13"/>
  <c r="K433" i="13"/>
  <c r="M433" i="13"/>
  <c r="O433" i="13"/>
  <c r="Q433" i="13"/>
  <c r="V433" i="13"/>
  <c r="G456" i="13"/>
  <c r="M456" i="13" s="1"/>
  <c r="I456" i="13"/>
  <c r="K456" i="13"/>
  <c r="O456" i="13"/>
  <c r="Q456" i="13"/>
  <c r="V456" i="13"/>
  <c r="G461" i="13"/>
  <c r="I461" i="13"/>
  <c r="K461" i="13"/>
  <c r="M461" i="13"/>
  <c r="O461" i="13"/>
  <c r="Q461" i="13"/>
  <c r="V461" i="13"/>
  <c r="G466" i="13"/>
  <c r="M466" i="13" s="1"/>
  <c r="I466" i="13"/>
  <c r="K466" i="13"/>
  <c r="O466" i="13"/>
  <c r="Q466" i="13"/>
  <c r="V466" i="13"/>
  <c r="G470" i="13"/>
  <c r="I470" i="13"/>
  <c r="K470" i="13"/>
  <c r="M470" i="13"/>
  <c r="O470" i="13"/>
  <c r="Q470" i="13"/>
  <c r="V470" i="13"/>
  <c r="G475" i="13"/>
  <c r="M475" i="13" s="1"/>
  <c r="I475" i="13"/>
  <c r="K475" i="13"/>
  <c r="O475" i="13"/>
  <c r="Q475" i="13"/>
  <c r="V475" i="13"/>
  <c r="G479" i="13"/>
  <c r="I479" i="13"/>
  <c r="K479" i="13"/>
  <c r="M479" i="13"/>
  <c r="O479" i="13"/>
  <c r="Q479" i="13"/>
  <c r="V479" i="13"/>
  <c r="G484" i="13"/>
  <c r="M484" i="13" s="1"/>
  <c r="I484" i="13"/>
  <c r="K484" i="13"/>
  <c r="O484" i="13"/>
  <c r="Q484" i="13"/>
  <c r="V484" i="13"/>
  <c r="G489" i="13"/>
  <c r="I489" i="13"/>
  <c r="K489" i="13"/>
  <c r="M489" i="13"/>
  <c r="O489" i="13"/>
  <c r="Q489" i="13"/>
  <c r="V489" i="13"/>
  <c r="G495" i="13"/>
  <c r="K495" i="13"/>
  <c r="O495" i="13"/>
  <c r="V495" i="13"/>
  <c r="G496" i="13"/>
  <c r="I496" i="13"/>
  <c r="I495" i="13" s="1"/>
  <c r="K496" i="13"/>
  <c r="M496" i="13"/>
  <c r="M495" i="13" s="1"/>
  <c r="O496" i="13"/>
  <c r="Q496" i="13"/>
  <c r="Q495" i="13" s="1"/>
  <c r="V496" i="13"/>
  <c r="G498" i="13"/>
  <c r="K498" i="13"/>
  <c r="O498" i="13"/>
  <c r="V498" i="13"/>
  <c r="G499" i="13"/>
  <c r="I499" i="13"/>
  <c r="I498" i="13" s="1"/>
  <c r="K499" i="13"/>
  <c r="M499" i="13"/>
  <c r="M498" i="13" s="1"/>
  <c r="O499" i="13"/>
  <c r="Q499" i="13"/>
  <c r="Q498" i="13" s="1"/>
  <c r="V499" i="13"/>
  <c r="G501" i="13"/>
  <c r="K501" i="13"/>
  <c r="O501" i="13"/>
  <c r="V501" i="13"/>
  <c r="G502" i="13"/>
  <c r="I502" i="13"/>
  <c r="I501" i="13" s="1"/>
  <c r="K502" i="13"/>
  <c r="M502" i="13"/>
  <c r="M501" i="13" s="1"/>
  <c r="O502" i="13"/>
  <c r="Q502" i="13"/>
  <c r="Q501" i="13" s="1"/>
  <c r="V502" i="13"/>
  <c r="G505" i="13"/>
  <c r="I505" i="13"/>
  <c r="I504" i="13" s="1"/>
  <c r="K505" i="13"/>
  <c r="M505" i="13"/>
  <c r="O505" i="13"/>
  <c r="Q505" i="13"/>
  <c r="Q504" i="13" s="1"/>
  <c r="V505" i="13"/>
  <c r="G510" i="13"/>
  <c r="G504" i="13" s="1"/>
  <c r="I510" i="13"/>
  <c r="K510" i="13"/>
  <c r="K504" i="13" s="1"/>
  <c r="O510" i="13"/>
  <c r="O504" i="13" s="1"/>
  <c r="Q510" i="13"/>
  <c r="V510" i="13"/>
  <c r="V504" i="13" s="1"/>
  <c r="G514" i="13"/>
  <c r="I514" i="13"/>
  <c r="K514" i="13"/>
  <c r="M514" i="13"/>
  <c r="O514" i="13"/>
  <c r="Q514" i="13"/>
  <c r="V514" i="13"/>
  <c r="G519" i="13"/>
  <c r="M519" i="13" s="1"/>
  <c r="I519" i="13"/>
  <c r="K519" i="13"/>
  <c r="O519" i="13"/>
  <c r="Q519" i="13"/>
  <c r="V519" i="13"/>
  <c r="G525" i="13"/>
  <c r="I525" i="13"/>
  <c r="K525" i="13"/>
  <c r="M525" i="13"/>
  <c r="O525" i="13"/>
  <c r="Q525" i="13"/>
  <c r="V525" i="13"/>
  <c r="G530" i="13"/>
  <c r="M530" i="13" s="1"/>
  <c r="I530" i="13"/>
  <c r="K530" i="13"/>
  <c r="O530" i="13"/>
  <c r="Q530" i="13"/>
  <c r="V530" i="13"/>
  <c r="G537" i="13"/>
  <c r="I537" i="13"/>
  <c r="K537" i="13"/>
  <c r="M537" i="13"/>
  <c r="O537" i="13"/>
  <c r="Q537" i="13"/>
  <c r="V537" i="13"/>
  <c r="G541" i="13"/>
  <c r="M541" i="13" s="1"/>
  <c r="I541" i="13"/>
  <c r="K541" i="13"/>
  <c r="O541" i="13"/>
  <c r="Q541" i="13"/>
  <c r="V541" i="13"/>
  <c r="G547" i="13"/>
  <c r="I547" i="13"/>
  <c r="K547" i="13"/>
  <c r="M547" i="13"/>
  <c r="O547" i="13"/>
  <c r="Q547" i="13"/>
  <c r="V547" i="13"/>
  <c r="G551" i="13"/>
  <c r="M551" i="13" s="1"/>
  <c r="I551" i="13"/>
  <c r="K551" i="13"/>
  <c r="O551" i="13"/>
  <c r="Q551" i="13"/>
  <c r="V551" i="13"/>
  <c r="G555" i="13"/>
  <c r="G554" i="13" s="1"/>
  <c r="I555" i="13"/>
  <c r="K555" i="13"/>
  <c r="K554" i="13" s="1"/>
  <c r="O555" i="13"/>
  <c r="O554" i="13" s="1"/>
  <c r="Q555" i="13"/>
  <c r="V555" i="13"/>
  <c r="V554" i="13" s="1"/>
  <c r="G557" i="13"/>
  <c r="I557" i="13"/>
  <c r="I554" i="13" s="1"/>
  <c r="K557" i="13"/>
  <c r="M557" i="13"/>
  <c r="O557" i="13"/>
  <c r="Q557" i="13"/>
  <c r="Q554" i="13" s="1"/>
  <c r="V557" i="13"/>
  <c r="G559" i="13"/>
  <c r="M559" i="13" s="1"/>
  <c r="I559" i="13"/>
  <c r="K559" i="13"/>
  <c r="O559" i="13"/>
  <c r="Q559" i="13"/>
  <c r="V559" i="13"/>
  <c r="G561" i="13"/>
  <c r="I561" i="13"/>
  <c r="K561" i="13"/>
  <c r="M561" i="13"/>
  <c r="O561" i="13"/>
  <c r="Q561" i="13"/>
  <c r="V561" i="13"/>
  <c r="G563" i="13"/>
  <c r="M563" i="13" s="1"/>
  <c r="I563" i="13"/>
  <c r="K563" i="13"/>
  <c r="O563" i="13"/>
  <c r="Q563" i="13"/>
  <c r="V563" i="13"/>
  <c r="G565" i="13"/>
  <c r="I565" i="13"/>
  <c r="K565" i="13"/>
  <c r="M565" i="13"/>
  <c r="O565" i="13"/>
  <c r="Q565" i="13"/>
  <c r="V565" i="13"/>
  <c r="G568" i="13"/>
  <c r="M568" i="13" s="1"/>
  <c r="I568" i="13"/>
  <c r="K568" i="13"/>
  <c r="O568" i="13"/>
  <c r="Q568" i="13"/>
  <c r="V568" i="13"/>
  <c r="G570" i="13"/>
  <c r="I570" i="13"/>
  <c r="K570" i="13"/>
  <c r="M570" i="13"/>
  <c r="O570" i="13"/>
  <c r="Q570" i="13"/>
  <c r="V570" i="13"/>
  <c r="G572" i="13"/>
  <c r="M572" i="13" s="1"/>
  <c r="I572" i="13"/>
  <c r="K572" i="13"/>
  <c r="O572" i="13"/>
  <c r="Q572" i="13"/>
  <c r="V572" i="13"/>
  <c r="G574" i="13"/>
  <c r="I574" i="13"/>
  <c r="K574" i="13"/>
  <c r="M574" i="13"/>
  <c r="O574" i="13"/>
  <c r="Q574" i="13"/>
  <c r="V574" i="13"/>
  <c r="G576" i="13"/>
  <c r="M576" i="13" s="1"/>
  <c r="I576" i="13"/>
  <c r="K576" i="13"/>
  <c r="O576" i="13"/>
  <c r="Q576" i="13"/>
  <c r="V576" i="13"/>
  <c r="G578" i="13"/>
  <c r="I578" i="13"/>
  <c r="K578" i="13"/>
  <c r="M578" i="13"/>
  <c r="O578" i="13"/>
  <c r="Q578" i="13"/>
  <c r="V578" i="13"/>
  <c r="G582" i="13"/>
  <c r="I582" i="13"/>
  <c r="I581" i="13" s="1"/>
  <c r="K582" i="13"/>
  <c r="M582" i="13"/>
  <c r="O582" i="13"/>
  <c r="Q582" i="13"/>
  <c r="Q581" i="13" s="1"/>
  <c r="V582" i="13"/>
  <c r="G587" i="13"/>
  <c r="G581" i="13" s="1"/>
  <c r="I587" i="13"/>
  <c r="K587" i="13"/>
  <c r="K581" i="13" s="1"/>
  <c r="O587" i="13"/>
  <c r="O581" i="13" s="1"/>
  <c r="Q587" i="13"/>
  <c r="V587" i="13"/>
  <c r="V581" i="13" s="1"/>
  <c r="G591" i="13"/>
  <c r="G590" i="13" s="1"/>
  <c r="I591" i="13"/>
  <c r="K591" i="13"/>
  <c r="K590" i="13" s="1"/>
  <c r="O591" i="13"/>
  <c r="O590" i="13" s="1"/>
  <c r="Q591" i="13"/>
  <c r="V591" i="13"/>
  <c r="V590" i="13" s="1"/>
  <c r="G593" i="13"/>
  <c r="I593" i="13"/>
  <c r="I590" i="13" s="1"/>
  <c r="K593" i="13"/>
  <c r="M593" i="13"/>
  <c r="O593" i="13"/>
  <c r="Q593" i="13"/>
  <c r="Q590" i="13" s="1"/>
  <c r="V593" i="13"/>
  <c r="G595" i="13"/>
  <c r="M595" i="13" s="1"/>
  <c r="I595" i="13"/>
  <c r="K595" i="13"/>
  <c r="O595" i="13"/>
  <c r="Q595" i="13"/>
  <c r="V595" i="13"/>
  <c r="G597" i="13"/>
  <c r="I597" i="13"/>
  <c r="K597" i="13"/>
  <c r="M597" i="13"/>
  <c r="O597" i="13"/>
  <c r="Q597" i="13"/>
  <c r="V597" i="13"/>
  <c r="G599" i="13"/>
  <c r="M599" i="13" s="1"/>
  <c r="I599" i="13"/>
  <c r="K599" i="13"/>
  <c r="O599" i="13"/>
  <c r="Q599" i="13"/>
  <c r="V599" i="13"/>
  <c r="G601" i="13"/>
  <c r="I601" i="13"/>
  <c r="K601" i="13"/>
  <c r="M601" i="13"/>
  <c r="O601" i="13"/>
  <c r="Q601" i="13"/>
  <c r="V601" i="13"/>
  <c r="G603" i="13"/>
  <c r="M603" i="13" s="1"/>
  <c r="I603" i="13"/>
  <c r="K603" i="13"/>
  <c r="O603" i="13"/>
  <c r="Q603" i="13"/>
  <c r="V603" i="13"/>
  <c r="G605" i="13"/>
  <c r="I605" i="13"/>
  <c r="K605" i="13"/>
  <c r="M605" i="13"/>
  <c r="O605" i="13"/>
  <c r="Q605" i="13"/>
  <c r="V605" i="13"/>
  <c r="G609" i="13"/>
  <c r="I609" i="13"/>
  <c r="I608" i="13" s="1"/>
  <c r="K609" i="13"/>
  <c r="M609" i="13"/>
  <c r="O609" i="13"/>
  <c r="Q609" i="13"/>
  <c r="Q608" i="13" s="1"/>
  <c r="V609" i="13"/>
  <c r="G611" i="13"/>
  <c r="G608" i="13" s="1"/>
  <c r="I611" i="13"/>
  <c r="K611" i="13"/>
  <c r="K608" i="13" s="1"/>
  <c r="O611" i="13"/>
  <c r="O608" i="13" s="1"/>
  <c r="Q611" i="13"/>
  <c r="V611" i="13"/>
  <c r="V608" i="13" s="1"/>
  <c r="G615" i="13"/>
  <c r="G614" i="13" s="1"/>
  <c r="I615" i="13"/>
  <c r="K615" i="13"/>
  <c r="K614" i="13" s="1"/>
  <c r="O615" i="13"/>
  <c r="O614" i="13" s="1"/>
  <c r="Q615" i="13"/>
  <c r="V615" i="13"/>
  <c r="V614" i="13" s="1"/>
  <c r="G617" i="13"/>
  <c r="I617" i="13"/>
  <c r="I614" i="13" s="1"/>
  <c r="K617" i="13"/>
  <c r="M617" i="13"/>
  <c r="O617" i="13"/>
  <c r="Q617" i="13"/>
  <c r="Q614" i="13" s="1"/>
  <c r="V617" i="13"/>
  <c r="G619" i="13"/>
  <c r="M619" i="13" s="1"/>
  <c r="I619" i="13"/>
  <c r="K619" i="13"/>
  <c r="O619" i="13"/>
  <c r="Q619" i="13"/>
  <c r="V619" i="13"/>
  <c r="G621" i="13"/>
  <c r="I621" i="13"/>
  <c r="K621" i="13"/>
  <c r="M621" i="13"/>
  <c r="O621" i="13"/>
  <c r="Q621" i="13"/>
  <c r="V621" i="13"/>
  <c r="G624" i="13"/>
  <c r="I624" i="13"/>
  <c r="I623" i="13" s="1"/>
  <c r="K624" i="13"/>
  <c r="M624" i="13"/>
  <c r="O624" i="13"/>
  <c r="Q624" i="13"/>
  <c r="Q623" i="13" s="1"/>
  <c r="V624" i="13"/>
  <c r="G629" i="13"/>
  <c r="G623" i="13" s="1"/>
  <c r="I629" i="13"/>
  <c r="K629" i="13"/>
  <c r="K623" i="13" s="1"/>
  <c r="O629" i="13"/>
  <c r="O623" i="13" s="1"/>
  <c r="Q629" i="13"/>
  <c r="V629" i="13"/>
  <c r="V623" i="13" s="1"/>
  <c r="G634" i="13"/>
  <c r="I634" i="13"/>
  <c r="K634" i="13"/>
  <c r="M634" i="13"/>
  <c r="O634" i="13"/>
  <c r="Q634" i="13"/>
  <c r="V634" i="13"/>
  <c r="G649" i="13"/>
  <c r="M649" i="13" s="1"/>
  <c r="I649" i="13"/>
  <c r="K649" i="13"/>
  <c r="O649" i="13"/>
  <c r="Q649" i="13"/>
  <c r="V649" i="13"/>
  <c r="G664" i="13"/>
  <c r="I664" i="13"/>
  <c r="K664" i="13"/>
  <c r="M664" i="13"/>
  <c r="O664" i="13"/>
  <c r="Q664" i="13"/>
  <c r="V664" i="13"/>
  <c r="G669" i="13"/>
  <c r="M669" i="13" s="1"/>
  <c r="I669" i="13"/>
  <c r="K669" i="13"/>
  <c r="O669" i="13"/>
  <c r="Q669" i="13"/>
  <c r="V669" i="13"/>
  <c r="G676" i="13"/>
  <c r="I676" i="13"/>
  <c r="K676" i="13"/>
  <c r="M676" i="13"/>
  <c r="O676" i="13"/>
  <c r="Q676" i="13"/>
  <c r="V676" i="13"/>
  <c r="G680" i="13"/>
  <c r="I680" i="13"/>
  <c r="I679" i="13" s="1"/>
  <c r="K680" i="13"/>
  <c r="M680" i="13"/>
  <c r="O680" i="13"/>
  <c r="Q680" i="13"/>
  <c r="Q679" i="13" s="1"/>
  <c r="V680" i="13"/>
  <c r="G684" i="13"/>
  <c r="G679" i="13" s="1"/>
  <c r="I684" i="13"/>
  <c r="K684" i="13"/>
  <c r="K679" i="13" s="1"/>
  <c r="O684" i="13"/>
  <c r="O679" i="13" s="1"/>
  <c r="Q684" i="13"/>
  <c r="V684" i="13"/>
  <c r="V679" i="13" s="1"/>
  <c r="G688" i="13"/>
  <c r="I688" i="13"/>
  <c r="K688" i="13"/>
  <c r="M688" i="13"/>
  <c r="O688" i="13"/>
  <c r="Q688" i="13"/>
  <c r="V688" i="13"/>
  <c r="G692" i="13"/>
  <c r="M692" i="13" s="1"/>
  <c r="I692" i="13"/>
  <c r="K692" i="13"/>
  <c r="O692" i="13"/>
  <c r="Q692" i="13"/>
  <c r="V692" i="13"/>
  <c r="G696" i="13"/>
  <c r="I696" i="13"/>
  <c r="K696" i="13"/>
  <c r="M696" i="13"/>
  <c r="O696" i="13"/>
  <c r="Q696" i="13"/>
  <c r="V696" i="13"/>
  <c r="G699" i="13"/>
  <c r="I699" i="13"/>
  <c r="I698" i="13" s="1"/>
  <c r="K699" i="13"/>
  <c r="M699" i="13"/>
  <c r="O699" i="13"/>
  <c r="Q699" i="13"/>
  <c r="Q698" i="13" s="1"/>
  <c r="V699" i="13"/>
  <c r="G727" i="13"/>
  <c r="G698" i="13" s="1"/>
  <c r="I727" i="13"/>
  <c r="K727" i="13"/>
  <c r="K698" i="13" s="1"/>
  <c r="O727" i="13"/>
  <c r="O698" i="13" s="1"/>
  <c r="Q727" i="13"/>
  <c r="V727" i="13"/>
  <c r="V698" i="13" s="1"/>
  <c r="I732" i="13"/>
  <c r="Q732" i="13"/>
  <c r="G733" i="13"/>
  <c r="G732" i="13" s="1"/>
  <c r="I733" i="13"/>
  <c r="K733" i="13"/>
  <c r="K732" i="13" s="1"/>
  <c r="O733" i="13"/>
  <c r="O732" i="13" s="1"/>
  <c r="Q733" i="13"/>
  <c r="V733" i="13"/>
  <c r="V732" i="13" s="1"/>
  <c r="G739" i="13"/>
  <c r="G738" i="13" s="1"/>
  <c r="I739" i="13"/>
  <c r="K739" i="13"/>
  <c r="K738" i="13" s="1"/>
  <c r="O739" i="13"/>
  <c r="O738" i="13" s="1"/>
  <c r="Q739" i="13"/>
  <c r="V739" i="13"/>
  <c r="V738" i="13" s="1"/>
  <c r="G742" i="13"/>
  <c r="I742" i="13"/>
  <c r="I738" i="13" s="1"/>
  <c r="K742" i="13"/>
  <c r="M742" i="13"/>
  <c r="O742" i="13"/>
  <c r="Q742" i="13"/>
  <c r="Q738" i="13" s="1"/>
  <c r="V742" i="13"/>
  <c r="G745" i="13"/>
  <c r="M745" i="13" s="1"/>
  <c r="I745" i="13"/>
  <c r="K745" i="13"/>
  <c r="O745" i="13"/>
  <c r="Q745" i="13"/>
  <c r="V745" i="13"/>
  <c r="G749" i="13"/>
  <c r="G748" i="13" s="1"/>
  <c r="I749" i="13"/>
  <c r="K749" i="13"/>
  <c r="K748" i="13" s="1"/>
  <c r="O749" i="13"/>
  <c r="O748" i="13" s="1"/>
  <c r="Q749" i="13"/>
  <c r="V749" i="13"/>
  <c r="V748" i="13" s="1"/>
  <c r="G752" i="13"/>
  <c r="I752" i="13"/>
  <c r="I748" i="13" s="1"/>
  <c r="K752" i="13"/>
  <c r="M752" i="13"/>
  <c r="O752" i="13"/>
  <c r="Q752" i="13"/>
  <c r="Q748" i="13" s="1"/>
  <c r="V752" i="13"/>
  <c r="AE756" i="13"/>
  <c r="I20" i="1"/>
  <c r="I19" i="1"/>
  <c r="I18" i="1"/>
  <c r="H49" i="1"/>
  <c r="I49" i="1" s="1"/>
  <c r="H40" i="1"/>
  <c r="I40" i="1" s="1"/>
  <c r="F46" i="1" l="1"/>
  <c r="F48" i="1"/>
  <c r="AF13" i="20"/>
  <c r="G8" i="20"/>
  <c r="I69" i="1" s="1"/>
  <c r="F39" i="1"/>
  <c r="F41" i="1"/>
  <c r="AF149" i="15"/>
  <c r="F42" i="1"/>
  <c r="H43" i="1"/>
  <c r="I43" i="1" s="1"/>
  <c r="H44" i="1"/>
  <c r="I44" i="1" s="1"/>
  <c r="H45" i="1"/>
  <c r="I45" i="1" s="1"/>
  <c r="AF222" i="19"/>
  <c r="M215" i="19"/>
  <c r="M214" i="19" s="1"/>
  <c r="M205" i="19"/>
  <c r="M204" i="19" s="1"/>
  <c r="M197" i="19"/>
  <c r="M196" i="19" s="1"/>
  <c r="M194" i="19"/>
  <c r="M191" i="19" s="1"/>
  <c r="M183" i="19"/>
  <c r="M178" i="19" s="1"/>
  <c r="M102" i="19"/>
  <c r="M94" i="19" s="1"/>
  <c r="M59" i="19"/>
  <c r="M58" i="19" s="1"/>
  <c r="M15" i="19"/>
  <c r="M8" i="19" s="1"/>
  <c r="M43" i="18"/>
  <c r="M39" i="18" s="1"/>
  <c r="M33" i="18"/>
  <c r="M29" i="18" s="1"/>
  <c r="M14" i="18"/>
  <c r="M13" i="18" s="1"/>
  <c r="M11" i="18"/>
  <c r="M8" i="18" s="1"/>
  <c r="M89" i="16"/>
  <c r="M103" i="16"/>
  <c r="M99" i="16" s="1"/>
  <c r="M93" i="16"/>
  <c r="M53" i="16"/>
  <c r="M52" i="16" s="1"/>
  <c r="M47" i="16"/>
  <c r="M46" i="16" s="1"/>
  <c r="M41" i="16"/>
  <c r="M40" i="16" s="1"/>
  <c r="M38" i="16"/>
  <c r="M32" i="16" s="1"/>
  <c r="M28" i="16"/>
  <c r="M27" i="16" s="1"/>
  <c r="M14" i="16"/>
  <c r="M8" i="16" s="1"/>
  <c r="M141" i="15"/>
  <c r="M131" i="15"/>
  <c r="M57" i="15"/>
  <c r="M46" i="15"/>
  <c r="M8" i="15"/>
  <c r="G141" i="15"/>
  <c r="G131" i="15"/>
  <c r="G57" i="15"/>
  <c r="G46" i="15"/>
  <c r="G8" i="15"/>
  <c r="M120" i="15"/>
  <c r="M119" i="15" s="1"/>
  <c r="M89" i="15"/>
  <c r="M88" i="15" s="1"/>
  <c r="AF756" i="13"/>
  <c r="M749" i="13"/>
  <c r="M748" i="13" s="1"/>
  <c r="M739" i="13"/>
  <c r="M738" i="13" s="1"/>
  <c r="M733" i="13"/>
  <c r="M732" i="13" s="1"/>
  <c r="M727" i="13"/>
  <c r="M698" i="13" s="1"/>
  <c r="M684" i="13"/>
  <c r="M679" i="13" s="1"/>
  <c r="M629" i="13"/>
  <c r="M623" i="13" s="1"/>
  <c r="M615" i="13"/>
  <c r="M614" i="13" s="1"/>
  <c r="M611" i="13"/>
  <c r="M608" i="13" s="1"/>
  <c r="M591" i="13"/>
  <c r="M590" i="13" s="1"/>
  <c r="M587" i="13"/>
  <c r="M581" i="13" s="1"/>
  <c r="M555" i="13"/>
  <c r="M554" i="13" s="1"/>
  <c r="M510" i="13"/>
  <c r="M504" i="13" s="1"/>
  <c r="V412" i="13"/>
  <c r="O412" i="13"/>
  <c r="K391" i="13"/>
  <c r="G391" i="13"/>
  <c r="M392" i="13"/>
  <c r="M391" i="13" s="1"/>
  <c r="Q354" i="13"/>
  <c r="M354" i="13"/>
  <c r="I354" i="13"/>
  <c r="G349" i="13"/>
  <c r="M350" i="13"/>
  <c r="M349" i="13" s="1"/>
  <c r="V327" i="13"/>
  <c r="O327" i="13"/>
  <c r="K412" i="13"/>
  <c r="G412" i="13"/>
  <c r="M413" i="13"/>
  <c r="M412" i="13" s="1"/>
  <c r="V391" i="13"/>
  <c r="O391" i="13"/>
  <c r="G354" i="13"/>
  <c r="G341" i="13"/>
  <c r="M342" i="13"/>
  <c r="M341" i="13" s="1"/>
  <c r="M335" i="13"/>
  <c r="M327" i="13" s="1"/>
  <c r="M303" i="13"/>
  <c r="M295" i="13" s="1"/>
  <c r="M238" i="13"/>
  <c r="M237" i="13" s="1"/>
  <c r="M188" i="13"/>
  <c r="M167" i="13" s="1"/>
  <c r="M135" i="13"/>
  <c r="M134" i="13" s="1"/>
  <c r="M122" i="13"/>
  <c r="M117" i="13" s="1"/>
  <c r="M59" i="13"/>
  <c r="M53" i="13" s="1"/>
  <c r="M40" i="13"/>
  <c r="M34" i="13" s="1"/>
  <c r="M14" i="13"/>
  <c r="M8" i="13" s="1"/>
  <c r="J28" i="1"/>
  <c r="J26" i="1"/>
  <c r="G38" i="1"/>
  <c r="F38" i="1"/>
  <c r="J23" i="1"/>
  <c r="J24" i="1"/>
  <c r="J25" i="1"/>
  <c r="J27" i="1"/>
  <c r="E24" i="1"/>
  <c r="E26" i="1"/>
  <c r="G23" i="1" l="1"/>
  <c r="A23" i="1" s="1"/>
  <c r="A24" i="1" s="1"/>
  <c r="G24" i="1" s="1"/>
  <c r="F50" i="1"/>
  <c r="G46" i="1"/>
  <c r="G48" i="1"/>
  <c r="H48" i="1" s="1"/>
  <c r="I48" i="1" s="1"/>
  <c r="H47" i="1"/>
  <c r="I47" i="1" s="1"/>
  <c r="G13" i="20"/>
  <c r="G41" i="1"/>
  <c r="H41" i="1" s="1"/>
  <c r="I41" i="1" s="1"/>
  <c r="I57" i="1"/>
  <c r="G149" i="15"/>
  <c r="G39" i="1"/>
  <c r="G42" i="1"/>
  <c r="H42" i="1" s="1"/>
  <c r="I42" i="1" s="1"/>
  <c r="H46" i="1" l="1"/>
  <c r="G50" i="1"/>
  <c r="I16" i="1"/>
  <c r="I21" i="1" s="1"/>
  <c r="I98" i="1"/>
  <c r="J94" i="1" s="1"/>
  <c r="H39" i="1"/>
  <c r="I46" i="1" l="1"/>
  <c r="I50" i="1" s="1"/>
  <c r="H50" i="1"/>
  <c r="I39" i="1"/>
  <c r="J74" i="1"/>
  <c r="J59" i="1"/>
  <c r="J90" i="1"/>
  <c r="J82" i="1"/>
  <c r="J67" i="1"/>
  <c r="J72" i="1"/>
  <c r="J57" i="1"/>
  <c r="J89" i="1"/>
  <c r="J81" i="1"/>
  <c r="J65" i="1"/>
  <c r="J70" i="1"/>
  <c r="J97" i="1"/>
  <c r="J88" i="1"/>
  <c r="J79" i="1"/>
  <c r="J63" i="1"/>
  <c r="J68" i="1"/>
  <c r="J96" i="1"/>
  <c r="J87" i="1"/>
  <c r="J77" i="1"/>
  <c r="J60" i="1"/>
  <c r="J66" i="1"/>
  <c r="J95" i="1"/>
  <c r="J86" i="1"/>
  <c r="J75" i="1"/>
  <c r="J58" i="1"/>
  <c r="J80" i="1"/>
  <c r="J64" i="1"/>
  <c r="J93" i="1"/>
  <c r="J85" i="1"/>
  <c r="J73" i="1"/>
  <c r="J78" i="1"/>
  <c r="J62" i="1"/>
  <c r="J92" i="1"/>
  <c r="J84" i="1"/>
  <c r="J71" i="1"/>
  <c r="J76" i="1"/>
  <c r="J61" i="1"/>
  <c r="J91" i="1"/>
  <c r="J83" i="1"/>
  <c r="J69" i="1"/>
  <c r="G25" i="1"/>
  <c r="G28" i="1"/>
  <c r="J42" i="1" l="1"/>
  <c r="J48" i="1"/>
  <c r="J40" i="1"/>
  <c r="J41" i="1"/>
  <c r="J47" i="1"/>
  <c r="J39" i="1"/>
  <c r="J50" i="1" s="1"/>
  <c r="J49" i="1"/>
  <c r="J45" i="1"/>
  <c r="J46" i="1"/>
  <c r="J43" i="1"/>
  <c r="J44" i="1"/>
  <c r="J98" i="1"/>
  <c r="A25" i="1"/>
  <c r="A26" i="1" s="1"/>
  <c r="G26" i="1" s="1"/>
  <c r="A27" i="1" s="1"/>
  <c r="A29" i="1" s="1"/>
  <c r="G29" i="1" s="1"/>
  <c r="G27" i="1" s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Pepa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Pepa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Pepa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Pepa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Pepa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>Pepa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>
  <authors>
    <author>Pepa</author>
  </authors>
  <commentList>
    <comment ref="I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</commentList>
</comments>
</file>

<file path=xl/comments9.xml><?xml version="1.0" encoding="utf-8"?>
<comments xmlns="http://schemas.openxmlformats.org/spreadsheetml/2006/main">
  <authors>
    <author>Pepa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<sst xmlns="http://schemas.openxmlformats.org/spreadsheetml/2006/main" count="4309" uniqueCount="982">
  <si>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</si>
  <si>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</si>
  <si>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</si>
  <si>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</si>
  <si>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</si>
  <si>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</si>
  <si>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</si>
  <si>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</si>
  <si>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</si>
  <si>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</si>
  <si>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</si>
  <si>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</si>
  <si>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</si>
  <si>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</si>
  <si>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</si>
  <si>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</si>
  <si>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</si>
  <si>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</si>
  <si>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</si>
  <si>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</si>
  <si>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</si>
  <si>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</si>
  <si>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</si>
  <si>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</si>
  <si>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</si>
  <si>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</si>
  <si>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</si>
  <si>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</si>
  <si>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</si>
  <si>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</si>
  <si>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</si>
  <si>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</si>
  <si>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</si>
  <si>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</si>
  <si>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</si>
  <si>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</si>
  <si>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</si>
  <si>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</si>
  <si>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</si>
  <si>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</si>
  <si>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</si>
  <si>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</si>
  <si>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</si>
  <si>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GNS/N006</t>
  </si>
  <si>
    <t>VINAŘSKÝ SKLADOVÝ AREÁL ŠATOV</t>
  </si>
  <si>
    <t>Stavba</t>
  </si>
  <si>
    <t>Stavební objekt</t>
  </si>
  <si>
    <t>02</t>
  </si>
  <si>
    <t>ADMINISTRATIVNÍ BUDOVA</t>
  </si>
  <si>
    <t>03.2</t>
  </si>
  <si>
    <t>ZPEVNĚNÉ PLOCHY - ADMINISTRATIVA</t>
  </si>
  <si>
    <t>04</t>
  </si>
  <si>
    <t>TERÉNNÍ ÚPRAVY</t>
  </si>
  <si>
    <t>05</t>
  </si>
  <si>
    <t>ZELEŇ</t>
  </si>
  <si>
    <t>06</t>
  </si>
  <si>
    <t>OPLOCENÍ</t>
  </si>
  <si>
    <t>07</t>
  </si>
  <si>
    <t>POŽÁRNÍ NÁDRŽ</t>
  </si>
  <si>
    <t>IO02</t>
  </si>
  <si>
    <t>PŘÍPOJKA VODY A VNĚJŠÍ VODOVOD</t>
  </si>
  <si>
    <t>Inženýrský objekt</t>
  </si>
  <si>
    <t>Celkem za stavbu</t>
  </si>
  <si>
    <t>CZK</t>
  </si>
  <si>
    <t>Rekapitulace dílů</t>
  </si>
  <si>
    <t>Typ dílu</t>
  </si>
  <si>
    <t>1</t>
  </si>
  <si>
    <t>Zemní práce</t>
  </si>
  <si>
    <t>1_S</t>
  </si>
  <si>
    <t>Sadové úpravy</t>
  </si>
  <si>
    <t>2</t>
  </si>
  <si>
    <t>Základy a zvláštní zakládání</t>
  </si>
  <si>
    <t>2_ZT</t>
  </si>
  <si>
    <t>Základy pro technologie</t>
  </si>
  <si>
    <t>3</t>
  </si>
  <si>
    <t>Svislé a kompletní konstrukce</t>
  </si>
  <si>
    <t>38</t>
  </si>
  <si>
    <t>Kompletní konstrukce</t>
  </si>
  <si>
    <t>399</t>
  </si>
  <si>
    <t>Sádrokartonové kce</t>
  </si>
  <si>
    <t>4</t>
  </si>
  <si>
    <t>Vodorovné konstrukce</t>
  </si>
  <si>
    <t>5</t>
  </si>
  <si>
    <t>Komunikace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</si>
  <si>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</si>
  <si>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</si>
  <si>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</si>
  <si>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</si>
  <si>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</si>
  <si>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</si>
  <si>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8</t>
  </si>
  <si>
    <t>Trubní vedení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</si>
  <si>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</si>
  <si>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</si>
  <si>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</si>
  <si>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</si>
  <si>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</si>
  <si>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</si>
  <si>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95_1</t>
  </si>
  <si>
    <t>Oplocení</t>
  </si>
  <si>
    <t>96</t>
  </si>
  <si>
    <t>Bourání konstrukcí</t>
  </si>
  <si>
    <t>98</t>
  </si>
  <si>
    <t>Demolice</t>
  </si>
  <si>
    <t>99</t>
  </si>
  <si>
    <t>Staveništní přesun hmot</t>
  </si>
  <si>
    <t>994</t>
  </si>
  <si>
    <t>Požární ochrana</t>
  </si>
  <si>
    <t>711</t>
  </si>
  <si>
    <t>Izolace proti vodě</t>
  </si>
  <si>
    <t>712</t>
  </si>
  <si>
    <t>Povlakové krytiny</t>
  </si>
  <si>
    <t>713</t>
  </si>
  <si>
    <t>Izolace tepelné</t>
  </si>
  <si>
    <t>720</t>
  </si>
  <si>
    <t>Zdravotechnická instalace</t>
  </si>
  <si>
    <t>728</t>
  </si>
  <si>
    <t>Vzduchotechnika</t>
  </si>
  <si>
    <t>730</t>
  </si>
  <si>
    <t>Ústřední vytápění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</si>
  <si>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</si>
  <si>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</si>
  <si>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</si>
  <si>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</si>
  <si>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</si>
  <si>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</si>
  <si>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</si>
  <si>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</si>
  <si>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</si>
  <si>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</si>
  <si>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767_VO</t>
  </si>
  <si>
    <t>Vnější výplně otvorů ( vč. přesunu hmot )</t>
  </si>
  <si>
    <t>771</t>
  </si>
  <si>
    <t>Podlahy z dlaždic a obklady</t>
  </si>
  <si>
    <t>781</t>
  </si>
  <si>
    <t>Obklady keramické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</si>
  <si>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</si>
  <si>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</si>
  <si>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</si>
  <si>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</si>
  <si>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</si>
  <si>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</si>
  <si>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</si>
  <si>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</si>
  <si>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</si>
  <si>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</si>
  <si>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</si>
  <si>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</si>
  <si>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</si>
  <si>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</si>
  <si>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</si>
  <si>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</si>
  <si>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</si>
  <si>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</si>
  <si>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</si>
  <si>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</si>
  <si>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</si>
  <si>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</si>
  <si>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</si>
  <si>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</si>
  <si>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</si>
  <si>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</si>
  <si>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</si>
  <si>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</si>
  <si>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</si>
  <si>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</si>
  <si>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</si>
  <si>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</si>
  <si>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</si>
  <si>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</si>
  <si>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</si>
  <si>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</si>
  <si>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</si>
  <si>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 xml:space="preserve">sada  </t>
  </si>
  <si>
    <t>Vlastní</t>
  </si>
  <si>
    <t>Indiv</t>
  </si>
  <si>
    <t>Práce</t>
  </si>
  <si>
    <t>POL1_</t>
  </si>
  <si>
    <t>VV</t>
  </si>
  <si>
    <t>SPU</t>
  </si>
  <si>
    <t>119001201R00</t>
  </si>
  <si>
    <t>m3</t>
  </si>
  <si>
    <t>RTS 19/ II</t>
  </si>
  <si>
    <t>POL1_1</t>
  </si>
  <si>
    <t xml:space="preserve">D.1.1-02 : </t>
  </si>
  <si>
    <t>162201102R00</t>
  </si>
  <si>
    <t>162301101R00</t>
  </si>
  <si>
    <t>167101101R00</t>
  </si>
  <si>
    <t>171201201R00</t>
  </si>
  <si>
    <t>174101101R00</t>
  </si>
  <si>
    <t>včetně strojního přemístění materiálu pro zásyp ze vzdálenosti do 10 m od okraje zásypu</t>
  </si>
  <si>
    <t>POP</t>
  </si>
  <si>
    <t>181101102R00</t>
  </si>
  <si>
    <t>m2</t>
  </si>
  <si>
    <t>182001111R00</t>
  </si>
  <si>
    <t>121100002RA0</t>
  </si>
  <si>
    <t>Agregovaná položka</t>
  </si>
  <si>
    <t>Včetně nakládání, vodorovného přemístění do 1 km, uložení na skládku a rozprostření.</t>
  </si>
  <si>
    <t>t</t>
  </si>
  <si>
    <t>SPCM</t>
  </si>
  <si>
    <t>Specifikace</t>
  </si>
  <si>
    <t>275351215R00</t>
  </si>
  <si>
    <t>Včetně vytvoření dilatačních spár, bez zaplnění.</t>
  </si>
  <si>
    <t xml:space="preserve">m3    </t>
  </si>
  <si>
    <t>m</t>
  </si>
  <si>
    <t>801-1</t>
  </si>
  <si>
    <t>(z kameniva) hlazená dřevěným hladítkem</t>
  </si>
  <si>
    <t>SPI</t>
  </si>
  <si>
    <t xml:space="preserve">D.1.1-03 : </t>
  </si>
  <si>
    <t>631571003R00</t>
  </si>
  <si>
    <t>95-01</t>
  </si>
  <si>
    <t xml:space="preserve">hod   </t>
  </si>
  <si>
    <t>HZS</t>
  </si>
  <si>
    <t>POL10_</t>
  </si>
  <si>
    <t>95-02</t>
  </si>
  <si>
    <t>Práce malého rozsahu, nevyrozpočtovatelné detaily</t>
  </si>
  <si>
    <t>95-02m</t>
  </si>
  <si>
    <t>Práce malého rozsahu, nevyrozpočtovatelné detaily - materiál</t>
  </si>
  <si>
    <t>ks</t>
  </si>
  <si>
    <t>994-21A</t>
  </si>
  <si>
    <t>D + M hasící přístroj s hasící schopností 21A - viz PBŘ</t>
  </si>
  <si>
    <t>994-T</t>
  </si>
  <si>
    <t>D + M Výstražné a bezpečnostní tabulky</t>
  </si>
  <si>
    <t>711471051R00</t>
  </si>
  <si>
    <t>POL1_7</t>
  </si>
  <si>
    <t>711491171R00</t>
  </si>
  <si>
    <t>69366198R</t>
  </si>
  <si>
    <t>800-711</t>
  </si>
  <si>
    <t>Přesun hmot</t>
  </si>
  <si>
    <t>POL7_</t>
  </si>
  <si>
    <t>50 m vodorovně měřeno od těžiště půdorysné plochy skládky do těžiště půdorysné plochy objektu</t>
  </si>
  <si>
    <t>včetně ukotvení k podkladu hmoždinkami, svaření všech spojů a překrytí kotev fólií.</t>
  </si>
  <si>
    <t xml:space="preserve">D.1.1-04 : </t>
  </si>
  <si>
    <t>283220012R</t>
  </si>
  <si>
    <t>713121111R00</t>
  </si>
  <si>
    <t>713191100RT9</t>
  </si>
  <si>
    <t>800-713</t>
  </si>
  <si>
    <t>50 m vodorovně</t>
  </si>
  <si>
    <t>Zdravotechnické instalace, samostatný rozpočet v samostatné části PD</t>
  </si>
  <si>
    <t>rozpočet</t>
  </si>
  <si>
    <t>Vzduchotechnika, samostatný rozpočet v samostatné části PD</t>
  </si>
  <si>
    <t>Vytápění a chlazení, samostatný rozpočet v samostatné části PD</t>
  </si>
  <si>
    <t>bm</t>
  </si>
  <si>
    <t>K/02</t>
  </si>
  <si>
    <t>K/03</t>
  </si>
  <si>
    <t>K/04</t>
  </si>
  <si>
    <t>K/05</t>
  </si>
  <si>
    <t xml:space="preserve">ks    </t>
  </si>
  <si>
    <t>K/06</t>
  </si>
  <si>
    <t>K/11</t>
  </si>
  <si>
    <t>800-764</t>
  </si>
  <si>
    <t>D/02</t>
  </si>
  <si>
    <t>800-767</t>
  </si>
  <si>
    <t>D/01</t>
  </si>
  <si>
    <t>M_21</t>
  </si>
  <si>
    <t>Elektroinstalace, samostatný rozpočet v samostatné části PD</t>
  </si>
  <si>
    <t>005121010R</t>
  </si>
  <si>
    <t>Vybudování zařízení staveniště</t>
  </si>
  <si>
    <t>VRN</t>
  </si>
  <si>
    <t>POL99_2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</si>
  <si>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</si>
  <si>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</si>
  <si>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</si>
  <si>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</si>
  <si>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</si>
  <si>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</si>
  <si>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</si>
  <si>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</si>
  <si>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</si>
  <si>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</si>
  <si>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005241020R</t>
  </si>
  <si>
    <t xml:space="preserve">Geodetické zaměření skutečného provedení  </t>
  </si>
  <si>
    <t>Náklady na provedení skutečného zaměření stavby v rozsahu nezbytném pro zápis změny do katastru nemovitostí.</t>
  </si>
  <si>
    <t>SUM</t>
  </si>
  <si>
    <t>END</t>
  </si>
  <si>
    <t>132201111R00</t>
  </si>
  <si>
    <t>Hloubení rýh šířky do 60 cm do 100 m3, v hornině 3, hloubení strojně</t>
  </si>
  <si>
    <t>800-1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</si>
  <si>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</si>
  <si>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11,6</t>
  </si>
  <si>
    <t>Vodorovné přemístění výkopku z horniny 1 až 4, na vzdálenost přes 50  do 500 m</t>
  </si>
  <si>
    <t>po suchu, bez naložení výkopku, avšak se složením bez rozhrnutí, zpáteční cesta vozidla.</t>
  </si>
  <si>
    <t>Uložení sypaniny na dočasnou skládku tak, že na 1 m2 plochy připadá přes 2 m3 výkopku nebo ornice</t>
  </si>
  <si>
    <t>Sejmutí ornice uložení na deponii, zpětný přesun_x000D_
 rozprostření v tloušťce 200 mm</t>
  </si>
  <si>
    <t>AP-HSV</t>
  </si>
  <si>
    <t>POL2_</t>
  </si>
  <si>
    <t>popř. lesní půdy s naložením, vodorovným přemístěním a složením na hromady nebo se zpětným přemístěním a rozprostřením.</t>
  </si>
  <si>
    <t>71,0</t>
  </si>
  <si>
    <t>174100050RAD</t>
  </si>
  <si>
    <t>Zásyp jam, rýh a šachet štěrkopískem, dovoz ze vzdálenosti 15 000 m</t>
  </si>
  <si>
    <t>sypaninou s vodorovnou přepravou k místu zásypu, uložením ve vrstvách a zhutněním.</t>
  </si>
  <si>
    <t xml:space="preserve">D.1.1-02, 06 : </t>
  </si>
  <si>
    <t>0,25*0,2*(21,785*2+9,8*2)</t>
  </si>
  <si>
    <t>274272140RT4</t>
  </si>
  <si>
    <t>Zdivo základové z bednicích tvárnic tloušťky 300 mm, výplň betonem C 20/25</t>
  </si>
  <si>
    <t>s výplní betonem, bez výztuže,</t>
  </si>
  <si>
    <t>0,5*(10,2*2+22,9*2+4,18+4,28)</t>
  </si>
  <si>
    <t>274313621R00</t>
  </si>
  <si>
    <t>Beton základových pasů prostý třídy C 20/25</t>
  </si>
  <si>
    <t>Včetně dodávky a uložení betonu a kamene.</t>
  </si>
  <si>
    <t>(1,1-0,78)*0,5*(4,18+4,28+23,3*2+9,8*2)</t>
  </si>
  <si>
    <t xml:space="preserve">podbetonování patek : </t>
  </si>
  <si>
    <t>0,75*0,5*(0,925+1,8*2)</t>
  </si>
  <si>
    <t>279361821R00</t>
  </si>
  <si>
    <t>Výztuž základových zdí z betonářské oceli 10 505(R)</t>
  </si>
  <si>
    <t>včetně distančních prvků</t>
  </si>
  <si>
    <t xml:space="preserve">množství výztuže je pouze orientační - PD statiky neobsahuje  armovací výkresy !!! : </t>
  </si>
  <si>
    <t>0,5*(10,2*2+22,9*2+4,18+4,28)*0,3*40/1000</t>
  </si>
  <si>
    <t>311238153R00</t>
  </si>
  <si>
    <t xml:space="preserve">Zdivo nosné z cihel a tvarovek pálených tloušťky 240 mm,  , charakteristická pevnost v tlaku fk = 5,20 MPa, součinitel prostupu tepla U = 0,90 W/m2.K , hodnota pro zdivo bez omítky při vlhkosti 0,5%,  </t>
  </si>
  <si>
    <t>3,35*(4,16+4,11)</t>
  </si>
  <si>
    <t>-0,8*2,0</t>
  </si>
  <si>
    <t>311238154R00</t>
  </si>
  <si>
    <t xml:space="preserve">Zdivo nosné z cihel a tvarovek pálených tloušťky 300 mm,  , charakteristická pevnost v tlaku fk = 5,15 MPa, součinitel prostupu tepla U=0,55 W/m2.K, hodnota pro zdivo bez omítky při vlhkosti 0,5%,  </t>
  </si>
  <si>
    <t>3,35*(23,1*2+10,0*2)</t>
  </si>
  <si>
    <t>-(2,25*1,5*7+1,8*2,3+1,25*1,5*4+1,0*0,75*2)</t>
  </si>
  <si>
    <t>317168122R00</t>
  </si>
  <si>
    <t>Překlady keramické montáž a dodávka nenosné, délky 1250 mm, šířky 145 mm, výšky 71 mm</t>
  </si>
  <si>
    <t>kus</t>
  </si>
  <si>
    <t>Včetně dodávky překladů.</t>
  </si>
  <si>
    <t>13</t>
  </si>
  <si>
    <t>317168126R00</t>
  </si>
  <si>
    <t>Překlady keramické montáž a dodávka nenosné, délky 2250 mm, šířky 145 mm, výšky 71 mm</t>
  </si>
  <si>
    <t>317168131R00</t>
  </si>
  <si>
    <t>Překlady keramické montáž a dodávka nosné, délky 1250 mm, šířky 70 mm, výšky 238 mm</t>
  </si>
  <si>
    <t>19</t>
  </si>
  <si>
    <t>317168132R00</t>
  </si>
  <si>
    <t>Překlady keramické montáž a dodávka nosné, délky 1500 mm, šířky 70 mm, výšky 238 mm</t>
  </si>
  <si>
    <t>12</t>
  </si>
  <si>
    <t>317168135R00</t>
  </si>
  <si>
    <t>Překlady keramické montáž a dodávka nosné, délky 2250 mm, šířky 70 mm, výšky 238 mm</t>
  </si>
  <si>
    <t>317168136R00</t>
  </si>
  <si>
    <t>Překlady keramické montáž a dodávka nosné, délky 2500 mm, šířky 70 mm, výšky 238 mm</t>
  </si>
  <si>
    <t>28</t>
  </si>
  <si>
    <t>317998113R00</t>
  </si>
  <si>
    <t>Překlady keramické izolace vkládaná mezi překlady tloušťky 80 mm</t>
  </si>
  <si>
    <t>(1,5*4+1,25*2+2,5*7+2,25)*1,1</t>
  </si>
  <si>
    <t>342248140R00</t>
  </si>
  <si>
    <t>Příčky z tvárnic pálených Příčky z tvárnic pálených tloušťky 80 mm, z děrovaných příčkovek, P 10, zděných na tenkovrstvou maltu</t>
  </si>
  <si>
    <t>jednoduché nebo příčky zděné do svislé dřevěné, cihelné, betonové nebo ocelové konstrukce na jakoukoliv maltu vápenocementovou (MVC) nebo cementovou (MC),</t>
  </si>
  <si>
    <t>3,35*(1,8+1,18+3,5+2,2+3,5)</t>
  </si>
  <si>
    <t>-(0,8*2,02)</t>
  </si>
  <si>
    <t>342248144R00</t>
  </si>
  <si>
    <t>Příčky z tvárnic pálených Příčky z tvárnic pálených tloušťky 140 mm, z děrovaných příčkovek, P 10, zděných na tenkovrstvou maltu</t>
  </si>
  <si>
    <t>3,35*(18,36*2+4,0+0,14+4,11*4+1,6+4,01*4)</t>
  </si>
  <si>
    <t>-(0,8*2,0*12+0,9*2,0+1,7*2,0)</t>
  </si>
  <si>
    <t>342948111R00</t>
  </si>
  <si>
    <t>Kotvení příček ke konstrukci kotvami na hmoždinky</t>
  </si>
  <si>
    <t>Včetně dodávky kotev a spojovacího materiálu.</t>
  </si>
  <si>
    <t>Včetně dodávky kotev i spojovacího materiálu.</t>
  </si>
  <si>
    <t>3,35*18</t>
  </si>
  <si>
    <t>346275115R00</t>
  </si>
  <si>
    <t>Přizdívky a obezdívky z desek pórobetonových tloušťky 150 mm</t>
  </si>
  <si>
    <t>s pomocným lešením o výšce podlahy do 1900 mm a pro zatížení do 1,5 kPa.</t>
  </si>
  <si>
    <t>1,2*(1,0+1,1+1,2)</t>
  </si>
  <si>
    <t>342264051RT1</t>
  </si>
  <si>
    <t>Podhledy na kovové konstrukci opláštěné deskami sádrokartonovými nosná konstrukce z profilů CD s přímým uchycením 1x deska, tloušťky 12,5 mm, standard, bez izolace</t>
  </si>
  <si>
    <t>8,6+29,4+25,9+23,0+10,4+22,6+7,5+9,6+13,8+13,8+13,8+13,8</t>
  </si>
  <si>
    <t>342264051RT3</t>
  </si>
  <si>
    <t>Podhledy na kovové konstrukci opláštěné deskami sádrokartonovými nosná konstrukce z profilů CD s přímým uchycením 1x deska, tloušťky 12,5 mm, impregnovaná, bez izolace</t>
  </si>
  <si>
    <t>2,1+9,4+4,2+4,2</t>
  </si>
  <si>
    <t>342264098RT2</t>
  </si>
  <si>
    <t>Příplatky k podhledům sádrokartonovým příplatek k podhledu sádrokartonovému za plochu přes 2 do 5 m2</t>
  </si>
  <si>
    <t>2,1+4,2+4,2</t>
  </si>
  <si>
    <t>342264098RT3</t>
  </si>
  <si>
    <t>Příplatky k podhledům sádrokartonovým příplatek k podhledu sádrokartonovému za plochu přes 5 do 10 m2</t>
  </si>
  <si>
    <t>7,5+9,4+9,6</t>
  </si>
  <si>
    <t>417321315R00</t>
  </si>
  <si>
    <t>Železobeton ztužujících pásů a věnců třídy C 20/25</t>
  </si>
  <si>
    <t xml:space="preserve">V1 : </t>
  </si>
  <si>
    <t>0,3*0,2*66,2</t>
  </si>
  <si>
    <t xml:space="preserve">V2 : </t>
  </si>
  <si>
    <t>0,24*0,1*8,25</t>
  </si>
  <si>
    <t xml:space="preserve">V3 : </t>
  </si>
  <si>
    <t>0,14*0,1*75,0</t>
  </si>
  <si>
    <t>417351115R00</t>
  </si>
  <si>
    <t>Bednění bočnic ztužujících pásů a věnců včetně vzpěr zřízení</t>
  </si>
  <si>
    <t>2*0,2*66,2</t>
  </si>
  <si>
    <t>2*0,1*8,25</t>
  </si>
  <si>
    <t>2*0,1*75,0</t>
  </si>
  <si>
    <t>417351116R00</t>
  </si>
  <si>
    <t>Bednění bočnic ztužujících pásů a věnců včetně vzpěr odstranění</t>
  </si>
  <si>
    <t>417361821R00</t>
  </si>
  <si>
    <t>Výztuž ztužujících pásů a věnců z betonářské oceli 10 505(R)</t>
  </si>
  <si>
    <t>Včetně distančních prvků.</t>
  </si>
  <si>
    <t>378,0/1000</t>
  </si>
  <si>
    <t>612451121R00</t>
  </si>
  <si>
    <t>Omítky vnitřního zdiva cementové hladké</t>
  </si>
  <si>
    <t>v podlaží i ve schodišti, zdiva cihelného, kamenného, smíšeného nebo betonového</t>
  </si>
  <si>
    <t xml:space="preserve">otvory neodečteny - obklad ostění a parapetu : </t>
  </si>
  <si>
    <t xml:space="preserve">pod obklad : </t>
  </si>
  <si>
    <t xml:space="preserve">122 : </t>
  </si>
  <si>
    <t>2,1*(1,2*2+3,5*2)</t>
  </si>
  <si>
    <t xml:space="preserve">120 : </t>
  </si>
  <si>
    <t>2,1*(2,22*2+1,92*2)</t>
  </si>
  <si>
    <t>-0,9*2,0</t>
  </si>
  <si>
    <t xml:space="preserve">119 : </t>
  </si>
  <si>
    <t>2,1*(1,4*2+1,5*2+3,5*2+2,33*2)</t>
  </si>
  <si>
    <t>-(0,8*2,0*2)</t>
  </si>
  <si>
    <t xml:space="preserve">118 : </t>
  </si>
  <si>
    <t>2,1*(1,1*2+1,88*2)</t>
  </si>
  <si>
    <t xml:space="preserve">117 : </t>
  </si>
  <si>
    <t>0,6*(0,6*2+2,05+2,45)</t>
  </si>
  <si>
    <t>612473182R00</t>
  </si>
  <si>
    <t>Omítky vnitřní zdiva ze suchých směsí štukové</t>
  </si>
  <si>
    <t>omítka vápenocementová, strojně nebo ručně nanášená v podlaží i ve schodišti na jakýkoliv druh podkladu,</t>
  </si>
  <si>
    <t>1,0*(1,2*2+3,5*2)</t>
  </si>
  <si>
    <t>1,0*(2,22*2+1,92*2)</t>
  </si>
  <si>
    <t>1,0*(1,4*2+1,5*2+3,5*2+2,33*2)</t>
  </si>
  <si>
    <t>1,0*(1,1*2+1,88*2)</t>
  </si>
  <si>
    <t>-0,6*(0,6*2+2,05+2,45)</t>
  </si>
  <si>
    <t>3,1*(4,0*2+2,45*2)</t>
  </si>
  <si>
    <t>-0,8*2,0*2</t>
  </si>
  <si>
    <t>-1,0*0,75</t>
  </si>
  <si>
    <t xml:space="preserve">111, 113, 123-126 : </t>
  </si>
  <si>
    <t>3,1*(4,11*12+3,35*8+2,0*2+6,3*2)</t>
  </si>
  <si>
    <t>-(0,8*2,0*5+1,7*2,0)</t>
  </si>
  <si>
    <t>-(2,25*1,5*6+1,8*2,3)</t>
  </si>
  <si>
    <t xml:space="preserve">114 : </t>
  </si>
  <si>
    <t>3,1*(5,75*2+4,0*2)</t>
  </si>
  <si>
    <t>-(1,25*1,5+2,25*1,5)</t>
  </si>
  <si>
    <t xml:space="preserve">115,116 : </t>
  </si>
  <si>
    <t>3,1*(4,01*4+2,6*2+5,65*2)</t>
  </si>
  <si>
    <t>-(0,8*2,0*3)</t>
  </si>
  <si>
    <t>-(1,25*1,5*3)</t>
  </si>
  <si>
    <t xml:space="preserve">121 : </t>
  </si>
  <si>
    <t>3,1*(3,5*2+2,73*2)</t>
  </si>
  <si>
    <t xml:space="preserve">112 : </t>
  </si>
  <si>
    <t>3,1*(18,36*2+1,6*2)</t>
  </si>
  <si>
    <t>-(0,8*2,0*13+0,9*2,0+1,7*2,0)</t>
  </si>
  <si>
    <t xml:space="preserve">nezměřitelné 5% : </t>
  </si>
  <si>
    <t>604,189/100*5</t>
  </si>
  <si>
    <t>612481211RT2</t>
  </si>
  <si>
    <t>Vyztužení povrchu vnitřních stěn sklotextilní síťovinou s dodávkou síťoviny a stěrkového tmelu</t>
  </si>
  <si>
    <t xml:space="preserve">na cca 10-ti% plochy : </t>
  </si>
  <si>
    <t xml:space="preserve">výměra - viz položka 612473182R00 : </t>
  </si>
  <si>
    <t>634,39845/100*10</t>
  </si>
  <si>
    <t>613473115Rss</t>
  </si>
  <si>
    <t>Příplatek za zabudované rohovníky</t>
  </si>
  <si>
    <t>634,39845</t>
  </si>
  <si>
    <t>601019183RT5</t>
  </si>
  <si>
    <t xml:space="preserve">Omítka stropů a podhledů z hotových směsí vrchní tenkovrstvá, silikonová, zatíraná, tloušťka vrstvy 2 mm,  </t>
  </si>
  <si>
    <t>po jednotlivých vrstvách</t>
  </si>
  <si>
    <t>Včetně pomocného lešení.</t>
  </si>
  <si>
    <t>(1,2+0,95)*22,5</t>
  </si>
  <si>
    <t>601016195R00</t>
  </si>
  <si>
    <t>Omítka stropů a podhledů z hotových směsí Doplňkové práce pro omítky stropů z hotových směsí hloubková penetrace stropů silikátová</t>
  </si>
  <si>
    <t>620991121R00</t>
  </si>
  <si>
    <t>Zakrývání výplní vnějších otvorů z postaveného lešení</t>
  </si>
  <si>
    <t>s rámy a zárubněmi, zábradlí, předmětů oplechování apod., které se zřizují ještě před úpravami povrchu, před jejich znečištěním při úpravách povrchu nástřikem plastických (lepivých) maltovin</t>
  </si>
  <si>
    <t>(0,95*2,05+2,25*1,5*7+1,8*2,3+1,25*1,5*4+1,0*0,75*2)</t>
  </si>
  <si>
    <t>621481211RT2</t>
  </si>
  <si>
    <t>Vyztužení vnějších omítek podhledů sklotextilní síťovinou s dodávkou výztužné sítě a stěrkového tmelu</t>
  </si>
  <si>
    <t>622311132RT3</t>
  </si>
  <si>
    <t>Zateplení fasády  , expandovaným polystyrénem, tloušťky 100 mm, kontaktní nátěr a silikonová omítka, škrábaná, zrnitost 2 mm</t>
  </si>
  <si>
    <t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t>
  </si>
  <si>
    <t>Včetně rohových lišt na hranách budov.</t>
  </si>
  <si>
    <t>(0,607+1,632)*22,5</t>
  </si>
  <si>
    <t>(0,607+1,632)/2*10,0*2</t>
  </si>
  <si>
    <t>622311137RT3</t>
  </si>
  <si>
    <t>Zateplení fasády  , expandovaným polystyrénem, tloušťky 200 mm, kontaktní nátěr a silikonová omítka, škrábaná, zrnitost 2 mm</t>
  </si>
  <si>
    <t xml:space="preserve">D.1.1-03, 06 : </t>
  </si>
  <si>
    <t>3,1*(11,00+23,5*2)</t>
  </si>
  <si>
    <t>-(0,95*1,75+2,25*1,5*7+1,8*2,0+1,25*1,5*4+1,0*0,75*2)</t>
  </si>
  <si>
    <t>176,0125/100*5</t>
  </si>
  <si>
    <t>622311137RV1</t>
  </si>
  <si>
    <t xml:space="preserve">Zateplení fasády  , expandovaným polystyrénem, tloušťky 200 mm, zakončené stěrkou s výztužnou tkaninou,  </t>
  </si>
  <si>
    <t>Položka neobsahuje kontaktní nátěr a povrchovou úpravu omítkou.</t>
  </si>
  <si>
    <t>3,1*(11,00)</t>
  </si>
  <si>
    <t>-0,9*2,02</t>
  </si>
  <si>
    <t>32,282/100*5</t>
  </si>
  <si>
    <t>622432112R00</t>
  </si>
  <si>
    <t>Omítky vnější stěn z umělého kamene v přírodní barvě drtí dekorativní střednězrnné, akrylátové</t>
  </si>
  <si>
    <t>0,3*(22,9*2+10,4*2)</t>
  </si>
  <si>
    <t>622481211RT2</t>
  </si>
  <si>
    <t>Vyztužení povrchových úprav vnějších stěn stěrkou s výztužnou sklotextilní tkaninou, s dodávkou sítě a stěrkového tmelu</t>
  </si>
  <si>
    <t>62_MDP</t>
  </si>
  <si>
    <t>D + M doplňků KZS</t>
  </si>
  <si>
    <t>631312611R00</t>
  </si>
  <si>
    <t xml:space="preserve">Mazanina z betonu prostého tl. přes 50 do 80 mm třídy C 16/20,  </t>
  </si>
  <si>
    <t xml:space="preserve">podrobný rozpis výměr - viz položka 952901111R00 : </t>
  </si>
  <si>
    <t xml:space="preserve">II : </t>
  </si>
  <si>
    <t>212,1*0,065</t>
  </si>
  <si>
    <t>631312621R00</t>
  </si>
  <si>
    <t xml:space="preserve">Mazanina z betonu prostého tl. přes 50 do 80 mm třídy C 20/25,  </t>
  </si>
  <si>
    <t>(22,9*10,4)*0,08</t>
  </si>
  <si>
    <t>631319171R00</t>
  </si>
  <si>
    <t xml:space="preserve">Příplatek za stržení povrchu tloušťka mazaniny do 80 mm </t>
  </si>
  <si>
    <t>spodní vrstvy mazaniny latí před vložením výztuže nebo pletiva pro tloušťku obou vrstev mazaniny</t>
  </si>
  <si>
    <t>631361921RT3</t>
  </si>
  <si>
    <t>Výztuž mazanin z betonů a z lehkých betonů ze svařovaných sítí průměr drátu 5 mm, velikost oka 150/150 mm</t>
  </si>
  <si>
    <t>(22,9*10,4)*2,099*1,25/1000</t>
  </si>
  <si>
    <t>Násyp pod podlahy z kameniva z kameniva_x000D_
 ze štěrkopísku 0-32 pro zpevnění podkladu</t>
  </si>
  <si>
    <t>pod mazaniny a dlažby, popř. na plochých střechách, vodorovný nebo ve spádu, s udusáním a urovnáním povrchu,</t>
  </si>
  <si>
    <t>(0,35+0,27)/2*(9,8*22,3-0,5*(4,18+4,28))</t>
  </si>
  <si>
    <t>94195599</t>
  </si>
  <si>
    <t>Lešení a zvedací mechanismy - 3% z HSV</t>
  </si>
  <si>
    <t>POL99_3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</si>
  <si>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</si>
  <si>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</si>
  <si>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 xml:space="preserve">dlažba - sokl : </t>
  </si>
  <si>
    <t xml:space="preserve">dlažba - HI : </t>
  </si>
  <si>
    <t>Zednické výpomoci pro řemesla ( nezahrnuté v rozpočtech profesí  )</t>
  </si>
  <si>
    <t>998011001R00</t>
  </si>
  <si>
    <t>Přesun hmot pro budovy s nosnou konstrukcí zděnou výšky do 6 m</t>
  </si>
  <si>
    <t>přesun hmot pro budovy občanské výstavby (JKSO 801), budovy pro bydlení (JKSO 803) budovy pro výrobu a služby (JKSO 812) s nosnou svislou konstrukcí zděnou z cihel nebo tvárnic nebo kovovou</t>
  </si>
  <si>
    <t xml:space="preserve">Hmotnosti z položek s pořadovými čísly: : </t>
  </si>
  <si>
    <t xml:space="preserve">6,7,8,9,10,11,12,13,14,15,16,17,18,19,20,21,22,23,26,27,29,30,31,32,33,34,35,36,37,38,39,40,41,42, : </t>
  </si>
  <si>
    <t xml:space="preserve">44,45,47,48,49,50, : </t>
  </si>
  <si>
    <t>Součet: : 401,28882</t>
  </si>
  <si>
    <t>711132311R00</t>
  </si>
  <si>
    <t>Provedení izolace proti zemní vlhkosti pásy na sucho svislá,  , nopovou fólií včetně uchycovacích prvků</t>
  </si>
  <si>
    <t>0,7*(22,9*2+10,4*2)</t>
  </si>
  <si>
    <t>Provedení izolace proti tlakové vodě fóliemi z plastů vodorovná, bez dodávky fólie</t>
  </si>
  <si>
    <t>(22,9*10,4)*1,15</t>
  </si>
  <si>
    <t>Provedení izolace proti tlakové vodě ostatní práce vodorovná, podkladní textílie, materiál ve specifikaci</t>
  </si>
  <si>
    <t>711210020RAA</t>
  </si>
  <si>
    <t>Izolace stěrkové hydroizolační těsnicí hmotou , dvousložkovou pružnou izolací, proti vlhkosti, včetně těsnicího pásu do spoje podlaha-stěna</t>
  </si>
  <si>
    <t>AP-PSV</t>
  </si>
  <si>
    <t>Nanesení hydroizolační stěrky ve dvou vrstvách. Vlepení těsnicí pásky do spoje podlaha-stěna, přitlačení a uhlazení, přetažení pásky další vrstvou izolační stěrky.</t>
  </si>
  <si>
    <t xml:space="preserve">za obkladem - cca 30% plochy : </t>
  </si>
  <si>
    <t xml:space="preserve">výměra - viz položka 612451121R00 : </t>
  </si>
  <si>
    <t>81,53/100*30</t>
  </si>
  <si>
    <t>28323137R</t>
  </si>
  <si>
    <t>fólie izolační zemní drenážní; výška nopů 8,0 mm; HDPE; kašírování PP geotextilie</t>
  </si>
  <si>
    <t>POL3_</t>
  </si>
  <si>
    <t>0,7*(22,9*2+10,4*2)*1,15</t>
  </si>
  <si>
    <t>28325022R</t>
  </si>
  <si>
    <t>fólie izolační zemní hydroizolační, protiradonová, rekultivační; tloušťka 1,50 mm; plošná hmotnost 1 125 g/m2; LDPE</t>
  </si>
  <si>
    <t>(22,9*10,4)*1,15*1,15</t>
  </si>
  <si>
    <t>geotextilie PP; funkce separační, ochranná, výztužná, filtrační; plošná hmotnost 300 g/m2; zpevněná oboustranně</t>
  </si>
  <si>
    <t>998711201R00</t>
  </si>
  <si>
    <t>Přesun hmot pro izolace proti vodě svisle do 6 m</t>
  </si>
  <si>
    <t>712373121R00</t>
  </si>
  <si>
    <t xml:space="preserve">Povlakové krytiny střech do 10° termoplasty kotvené do profilovaného plechu nebo do bednění, 6 kotev/m2, pro tl. izolace do 160 mm, bez dodávky fólie,  </t>
  </si>
  <si>
    <t>23,1*12,75</t>
  </si>
  <si>
    <t>712391171R00</t>
  </si>
  <si>
    <t>Textílie na střechách do 10° podkladní, položení - bez dodávky textílie</t>
  </si>
  <si>
    <t>fólie izolační střešní hydroizolační; tloušťka 1,50 mm; plošná hmotnost 1 850 g/m2; PVC-P, PES výztuž; µ = 15 000,0</t>
  </si>
  <si>
    <t>23,1*12,75*1,15</t>
  </si>
  <si>
    <t>69366197R</t>
  </si>
  <si>
    <t>geotextilie PP; funkce separační, ochranná, výztužná, filtrační; plošná hmotnost 200 g/m2; zpevněná oboustranně</t>
  </si>
  <si>
    <t>998712201R00</t>
  </si>
  <si>
    <t>Přesun hmot pro povlakové krytiny v objektech výšky do 6 m</t>
  </si>
  <si>
    <t>713111111R00</t>
  </si>
  <si>
    <t xml:space="preserve">Montáž tepelné izolace stropů kladené vrchem, volně,  </t>
  </si>
  <si>
    <t xml:space="preserve">IV : </t>
  </si>
  <si>
    <t>212,1*1,05*2</t>
  </si>
  <si>
    <t>713111125R00</t>
  </si>
  <si>
    <t xml:space="preserve">Montáž tepelné izolace stropů rovných, spodem, lepením,  </t>
  </si>
  <si>
    <t>713111221RK6</t>
  </si>
  <si>
    <t>Montáž tepelné izolace stropů parotěsná zábrana zavěšených podhledů s přelepením spojů, včetně dodávky fólie</t>
  </si>
  <si>
    <t>včetně dodávky fólie a spojovacích prostředků.</t>
  </si>
  <si>
    <t>212,1*1,05</t>
  </si>
  <si>
    <t>Montáž tepelné izolace podlah  jednovrstvá, bez dodávky materiálu</t>
  </si>
  <si>
    <t>212,1</t>
  </si>
  <si>
    <t>713121118RU1</t>
  </si>
  <si>
    <t xml:space="preserve">Izolace podlah tepelná obložení stěn dilatační páskou, tloušťky 100 mm,  </t>
  </si>
  <si>
    <t>(4,0*2+2,45*2)</t>
  </si>
  <si>
    <t>(4,11*12+3,35*8+2,0*2+6,3*2)</t>
  </si>
  <si>
    <t>(5,75*2+4,0*2)</t>
  </si>
  <si>
    <t>(4,01*4+2,6*2+5,65*2)</t>
  </si>
  <si>
    <t>(3,5*2+2,73*2)</t>
  </si>
  <si>
    <t>(18,36*2+1,6*2)</t>
  </si>
  <si>
    <t>(1,2*2+3,5*2)</t>
  </si>
  <si>
    <t>(2,22*2+1,92*2)</t>
  </si>
  <si>
    <t>(1,4*2+1,5*2+3,5*2+2,33*2)</t>
  </si>
  <si>
    <t>(1,1*2+1,88*2)</t>
  </si>
  <si>
    <t>713131131R00</t>
  </si>
  <si>
    <t>Montáž tepelné izolace stěn lepením</t>
  </si>
  <si>
    <t>Očištění povrchu stěny od prachu, nařezání izolačních desek na požadovaný rozměr, nanesení lepicího tmelu, osazení desek.</t>
  </si>
  <si>
    <t>1,0*(22,9*2+10,4*2)</t>
  </si>
  <si>
    <t>Izolace tepelné běžných konstrukcí - doplňky položení separační fólie, včetně dodávky PE fólie</t>
  </si>
  <si>
    <t>283754918R</t>
  </si>
  <si>
    <t>deska izolační tepelně izol.; extrudovaný polystyren; povrch hladký; polodrážka; tl. 200,0 mm; součinitel tepelné vodivosti 0,042 W/mK; R = 4,762 m2K/W; obj. hmotnost 35,00 kg/m3</t>
  </si>
  <si>
    <t>1,0*(22,9*2+10,4*2)*1,02</t>
  </si>
  <si>
    <t>28375766.AR</t>
  </si>
  <si>
    <t>deska izolační EPS 100; pěnový polystyren; povrch hladký; součinitel tepelné vodivosti 0,037 W/mK; obj. hmotnost 20,00 kg/m3</t>
  </si>
  <si>
    <t>212,1*0,12*1,02</t>
  </si>
  <si>
    <t>28375933R</t>
  </si>
  <si>
    <t>deska izolační EPS 70 F; pěnový polystyren; povrch hladký; tl. 50,0 mm; součinitel tepelné vodivosti 0,039 W/mK; R = 1,280 m2K/W; U = 0,780 W/m2K; obj. hmotnost 17,00 kg/m3</t>
  </si>
  <si>
    <t>(1,2+0,95)*22,5*1,02</t>
  </si>
  <si>
    <t>63151410R</t>
  </si>
  <si>
    <t>deska izolační minerální vlákno; tl. 140,0 mm; součinitel tepelné vodivosti 0,035 W/mK; R = 3,900 m2K/W; obj. hmotnost 40,00 kg/m3; hydrofobizováno</t>
  </si>
  <si>
    <t>212,1*1,05*1,02</t>
  </si>
  <si>
    <t>63151412R</t>
  </si>
  <si>
    <t>deska izolační minerální vlákno; tl. 160,0 mm; součinitel tepelné vodivosti 0,035 W/mK; R = 4,500 m2K/W; obj. hmotnost 40,00 kg/m3; hydrofobizováno</t>
  </si>
  <si>
    <t>998713101R00</t>
  </si>
  <si>
    <t>Přesun hmot pro izolace tepelné v objektech výšky do 6 m</t>
  </si>
  <si>
    <t xml:space="preserve">71,72,74,75,76,77,78,79,80,81, : </t>
  </si>
  <si>
    <t>Součet: : 4,13328</t>
  </si>
  <si>
    <t>762712110R00</t>
  </si>
  <si>
    <t>Prostorové vázané konstrukce z řeziva montáž hraněného , průřezové plochy do 120 cm2</t>
  </si>
  <si>
    <t>800-762</t>
  </si>
  <si>
    <t>včetně vyvrtání děr, osazení svorníků a dotažení rektifikačních článků.</t>
  </si>
  <si>
    <t>(10,0*4+22,5*4)*1,1</t>
  </si>
  <si>
    <t>762795000R00</t>
  </si>
  <si>
    <t>Spojovací a ochranné prostředky hřebíky, svory, fiksační prkna, impregnace</t>
  </si>
  <si>
    <t>(10,0*4+22,5*4)*1,1*0,05*0,05*1,15</t>
  </si>
  <si>
    <t>763611232R00</t>
  </si>
  <si>
    <t>Montáž bednění střech, z desek tl. nad 18 mm, na P+D, šroubováním</t>
  </si>
  <si>
    <t>800-763</t>
  </si>
  <si>
    <t>vč. dodávky a montáže spojovacího materiálu</t>
  </si>
  <si>
    <t>763612132R00</t>
  </si>
  <si>
    <t>Montáž obložení stěn, z desek tl. do 18 mm, na P+D, šroubováním, bez dodávky desky</t>
  </si>
  <si>
    <t>763615132R00</t>
  </si>
  <si>
    <t>Montáž obložení stropů, z desek tl. do 18 mm, na P+D, šroubováním</t>
  </si>
  <si>
    <t>763100101RAA</t>
  </si>
  <si>
    <t>Montáž a výroba střešních vazníků příhradový vazník,  , včetně impregnace řeziva</t>
  </si>
  <si>
    <t xml:space="preserve">S1 : </t>
  </si>
  <si>
    <t>12,75*22</t>
  </si>
  <si>
    <t xml:space="preserve">S2 : </t>
  </si>
  <si>
    <t>12,75*2</t>
  </si>
  <si>
    <t>60596002R</t>
  </si>
  <si>
    <t>hranol</t>
  </si>
  <si>
    <t>60726121R</t>
  </si>
  <si>
    <t>deska dřevoštěpková třívrstvá pro prostředí vlhké; strana broušená; hrana pero/drážka; tl = 18,0 mm</t>
  </si>
  <si>
    <t>(0,607+1,632)*22,5*1,15</t>
  </si>
  <si>
    <t>(0,607+1,632)/2*10,0*2*1,15</t>
  </si>
  <si>
    <t>(1,2+0,95)*22,5*1,15</t>
  </si>
  <si>
    <t>60726123R</t>
  </si>
  <si>
    <t>deska dřevoštěpková třívrstvá pro prostředí vlhké; strana broušená; hrana pero/drážka; tl = 25,0 mm</t>
  </si>
  <si>
    <t>998762202R00</t>
  </si>
  <si>
    <t>Přesun hmot pro konstrukce tesařské v objektech výšky do 12 m</t>
  </si>
  <si>
    <t>K/01</t>
  </si>
  <si>
    <t>D + M podokapní žlab DN 150mm vč. 24ks háků, kompletně dle výkresu D.1.1.8</t>
  </si>
  <si>
    <t>D + M oplechování okapu r.š. 270mm, kompletně dle výkresu D.1.1.8</t>
  </si>
  <si>
    <t>D + M oplechování hrany střechy - závětrná lišta r.š. 350mm, kompletně dle výkresu D.1.1.8</t>
  </si>
  <si>
    <t>D + M oplechování horní hrany TI r.š. 225mm, kompletně dle výkresu D.1.1.8</t>
  </si>
  <si>
    <t>D + M podpora oplechování, kompletně dle výkresu D.1.1.8</t>
  </si>
  <si>
    <t>D + M deš'ťový odpad DN 150mm vč. ktlíků a kotvení, kompletně dle výkresu D.1.1.8</t>
  </si>
  <si>
    <t>3,85*2</t>
  </si>
  <si>
    <t>K/07</t>
  </si>
  <si>
    <t>D + M lemování styku střechy a sousední haly r.š. 305mm, kompletně dle výkresu D.1.1.8</t>
  </si>
  <si>
    <t>K/08</t>
  </si>
  <si>
    <t>D + M oplechování parapetu oken dl. 1050mm, kompletně dle výkresu D.1.1.8</t>
  </si>
  <si>
    <t>K/09</t>
  </si>
  <si>
    <t>D + M oplechování parapetu oken dl. 1300mm, kompletně dle výkresu D.1.1.8</t>
  </si>
  <si>
    <t>K/10</t>
  </si>
  <si>
    <t>D + M oplechování parapetu oken dl. 2300mm, kompletně dle výkresu D.1.1.8</t>
  </si>
  <si>
    <t>D + M oplechování styčné spáry mezi halou a administrativou r.š. 450mm, kompletně dle výkresu D.1.1.8</t>
  </si>
  <si>
    <t>998764201R00</t>
  </si>
  <si>
    <t>Přesun hmot pro konstrukce klempířské v objektech výšky do 6 m</t>
  </si>
  <si>
    <t>765799310RL2</t>
  </si>
  <si>
    <t>Fólie parotěsné, difúzní a vodotěsné Fólie podstřešní difuzní na krokve,</t>
  </si>
  <si>
    <t>800-765</t>
  </si>
  <si>
    <t>Dodávka a montáž fólie, spojovací pásky včetně spojovacích prostředků.</t>
  </si>
  <si>
    <t>998765201R00</t>
  </si>
  <si>
    <t>Přesun hmot pro krytiny tvrdé v objektech výšky do 6 m</t>
  </si>
  <si>
    <t>D + M dveře vnitřní 1kř 800/1970, 1/2 sklo, zárubeň, kování, kompletně dle výkresu D.1.1.8</t>
  </si>
  <si>
    <t>D + M dveře vnitřní 1kř 800/1970, plné, zárubeň, kování, kompletně dle výkresu D.1.1.8</t>
  </si>
  <si>
    <t>D/03</t>
  </si>
  <si>
    <t>D/04</t>
  </si>
  <si>
    <t>D + M dveře vnitřní 1kř 900/1970, plné, zárubeň, kování, kompletně dle výkresu D.1.1.8</t>
  </si>
  <si>
    <t>D/06</t>
  </si>
  <si>
    <t>D + M dveře vnitřní 2kř 1700/1970, prosklené, zárubeň, kování, kompletně dle výkresu D.1.1.8</t>
  </si>
  <si>
    <t>D/07</t>
  </si>
  <si>
    <t>D + M dělící příčka na WC 1200/2000 s dveřmi, kompletně dle výkresu D.1.1.8</t>
  </si>
  <si>
    <t>D/08</t>
  </si>
  <si>
    <t>D + M dělící příčka na WC 1730/2000 s dveřmi, kompletně dle výkresu D.1.1.8</t>
  </si>
  <si>
    <t>998766201R00</t>
  </si>
  <si>
    <t>Přesun hmot pro konstrukce truhlářské v objektech výšky do 6 m</t>
  </si>
  <si>
    <t>800-766</t>
  </si>
  <si>
    <t>D/05</t>
  </si>
  <si>
    <t>D + M dveře vnitřní ocelové 1kř 800/1970, plné, zárubeň, kování - EW45 C2 DP1, kompletně dle výkresu D.1.1.8</t>
  </si>
  <si>
    <t>998767201R00</t>
  </si>
  <si>
    <t>Přesun hmot pro kovové stavební doplňk. konstrukce v objektech výšky do 6 m</t>
  </si>
  <si>
    <t>P/01</t>
  </si>
  <si>
    <t>D + M plastové okno 1500/2250, kompletně dle výkresu D.1.1.8</t>
  </si>
  <si>
    <t>P/02</t>
  </si>
  <si>
    <t>D + M plastové okno 1500/1250, kompletně dle výkresu D.1.1.8</t>
  </si>
  <si>
    <t>P/03</t>
  </si>
  <si>
    <t>D + M plastové okno 750/1000, kompletně dle výkresu D.1.1.8</t>
  </si>
  <si>
    <t>P/04</t>
  </si>
  <si>
    <t>D + M plastové okno 2300/1800, kompletně dle výkresu D.1.1.8</t>
  </si>
  <si>
    <t>771101210RT2</t>
  </si>
  <si>
    <t>Příprava podkladu pod dlažby penetrace podkladu pod dlažby</t>
  </si>
  <si>
    <t>800-771</t>
  </si>
  <si>
    <t>771579791R00</t>
  </si>
  <si>
    <t>Příplatky k položkám montáže podlah keramických příplatek za plochu podlah keramických do 5 m2 jednotlivě</t>
  </si>
  <si>
    <t>771130111R00</t>
  </si>
  <si>
    <t>Obklad soklíků rovných do tmele výšky do 100 mm</t>
  </si>
  <si>
    <t>771479001RS</t>
  </si>
  <si>
    <t>Řezání dlaždic keramických pro soklíky</t>
  </si>
  <si>
    <t>URS 12/ I</t>
  </si>
  <si>
    <t>771575109RX6</t>
  </si>
  <si>
    <t>Montáž podlah keram.,hladké, tmel, rozměr dle PD, tmel, spár.hmota</t>
  </si>
  <si>
    <t>597623100X</t>
  </si>
  <si>
    <t>Dlaždice  - Parametry dle PD</t>
  </si>
  <si>
    <t>212,1*1,15</t>
  </si>
  <si>
    <t xml:space="preserve">sokl : </t>
  </si>
  <si>
    <t>210,04/100*10*1,15</t>
  </si>
  <si>
    <t>998771201R00</t>
  </si>
  <si>
    <t>Přesun hmot pro podlahy z dlaždic v objektech výšky do 6 m</t>
  </si>
  <si>
    <t>771578011R00</t>
  </si>
  <si>
    <t>Montáž podlah vnitřních z dlaždic keramických Zvláštní úpravy spár spára podlaha-stěna silikonem</t>
  </si>
  <si>
    <t>81,53/2</t>
  </si>
  <si>
    <t>781415015RX4</t>
  </si>
  <si>
    <t>Montáž obkladů stěn, porovin.,tmel, rozměr dle PD, tmel, spár. hmota</t>
  </si>
  <si>
    <t>81,53</t>
  </si>
  <si>
    <t>781491001RTV</t>
  </si>
  <si>
    <t>Montáž lišt k obkladům, rohových, koutových i dilatačních - vč. dodávky lišt</t>
  </si>
  <si>
    <t>81,53*0,33</t>
  </si>
  <si>
    <t>597813565X</t>
  </si>
  <si>
    <t>Obkládačka - parametry dle</t>
  </si>
  <si>
    <t>81,53*1,15</t>
  </si>
  <si>
    <t>998781201R00</t>
  </si>
  <si>
    <t>Přesun hmot pro obklady keramické v objektech výšky do 6 m</t>
  </si>
  <si>
    <t>784450020RA0</t>
  </si>
  <si>
    <t>Malby z malířských směsí disperzní, penetrace jednonásobná, malba dvojnásobná, bílá</t>
  </si>
  <si>
    <t>784450025RA0</t>
  </si>
  <si>
    <t>Malby z malířských směsí disperzní na SDK, penetrace jednonásobná, malba dvojnásobná, bílá</t>
  </si>
  <si>
    <t>Úprava zeminy vápnem tloušťka vrstvy 150 ÷ 300 mm</t>
  </si>
  <si>
    <t>za účelem zlepšení mechanických vlastností,</t>
  </si>
  <si>
    <t>s přemístěním výkopku v příčných profilech na vzdálenost do 15 m nebo s naložením na dopravní prostředek.</t>
  </si>
  <si>
    <t>Zásyp sypaninou se zhutněním jam, šachet, rýh nebo kolem objektů v těchto vykopávkách</t>
  </si>
  <si>
    <t>z jakékoliv horniny s uložením výkopku po vrstvách,</t>
  </si>
  <si>
    <t xml:space="preserve">hutněný zásyp v tl. do 150mm pod okapový chodník, zemina použita z výkopů : </t>
  </si>
  <si>
    <t>Úprava pláně v zářezech v hornině 1 až 4, se zhutněním</t>
  </si>
  <si>
    <t>vyrovnáním výškových rozdílů, ploch vodorovných a ploch do sklonu 1 : 5.</t>
  </si>
  <si>
    <t>Plošná úprava terénu při nerovnostech terénu přes 50 do 100 mm, v rovině nebo na svahu do 1:5</t>
  </si>
  <si>
    <t>823-1</t>
  </si>
  <si>
    <t>s urovnáním povrchu, bez doplnění ornice, v hornině 1 až 4,</t>
  </si>
  <si>
    <t>58531228R</t>
  </si>
  <si>
    <t>vápno  mleté; bal.</t>
  </si>
  <si>
    <t>275313511R00</t>
  </si>
  <si>
    <t>Beton základových patek prostý třídy C 12/15</t>
  </si>
  <si>
    <t>Bednění stěn základových patek zřízení</t>
  </si>
  <si>
    <t>bednění svislé nebo šikmé (odkloněné), půdorysně přímé nebo zalomené, stěn základových patek ve volných nebo zapažených jámách, rýhách, šachtách, včetně případných vzpěr,</t>
  </si>
  <si>
    <t>275354211R00</t>
  </si>
  <si>
    <t>Bednění základových patek a bloků odstranění bednění</t>
  </si>
  <si>
    <t>821-1</t>
  </si>
  <si>
    <t>289970111R00</t>
  </si>
  <si>
    <t>Geotextílie separační, filtrační, zpevňující polypropylén, 300 g/m2</t>
  </si>
  <si>
    <t>800-2</t>
  </si>
  <si>
    <t>564851111RT4</t>
  </si>
  <si>
    <t>Podklad ze štěrkodrti s rozprostřením a zhutněním frakce 0-63 mm, tloušťka po zhutnění 150 mm</t>
  </si>
  <si>
    <t>822-1</t>
  </si>
  <si>
    <t>564861111RT4</t>
  </si>
  <si>
    <t>Podklad ze štěrkodrti s rozprostřením a zhutněním frakce 0-63 mm, tloušťka po zhutnění 200 mm</t>
  </si>
  <si>
    <t>Podklad z kameniva obaleného asfaltem ACP 16+ až ACP 22+, v pruhu šířky do 3 m, třídy 1, tloušťka po zhutnění 70 mm</t>
  </si>
  <si>
    <t>s rozprostřením a zhutněním</t>
  </si>
  <si>
    <t>573111112R00</t>
  </si>
  <si>
    <t>Postřik živičný infiltrační s posypem kamenivem v množství 1 kg/m2</t>
  </si>
  <si>
    <t>z asfaltu silničního</t>
  </si>
  <si>
    <t>573231110R00</t>
  </si>
  <si>
    <t>Postřik živičný spojovací bez posypu kamenivem z emulze, v množství od 0,3 do 0,5 kg/m2</t>
  </si>
  <si>
    <t>639571210R00</t>
  </si>
  <si>
    <t>Kačírek pro okapový chodník tl. 100 mm</t>
  </si>
  <si>
    <t>597101040RXX</t>
  </si>
  <si>
    <t>D + M liniový odvodňovací žlab ACO monoblock RD150V, délka 1000mm</t>
  </si>
  <si>
    <t>Součtová</t>
  </si>
  <si>
    <t>40</t>
  </si>
  <si>
    <t>597101040RXX.1</t>
  </si>
  <si>
    <t>D + M revizní díl odvodňovacího žlabu ACO monoblock RD150V , délka 660mm</t>
  </si>
  <si>
    <t>917862111R00</t>
  </si>
  <si>
    <t>Osazení silničního nebo chodníkového betonového obrubníku stojatého, s boční opěrou z betonu prostého, do lože z betonu prostého C 12/15</t>
  </si>
  <si>
    <t>S dodáním hmot pro lože tl. 80-100 mm.</t>
  </si>
  <si>
    <t>917932111RT2</t>
  </si>
  <si>
    <t>Osazení silniční přídlažby  z betonových dlaždic o rozměru 500x250 mm,  , lože z betonu C12/15, včetně dodávky přídlažby</t>
  </si>
  <si>
    <t>918101111R00</t>
  </si>
  <si>
    <t>Lože pod obrubníky, krajníky nebo obruby z betonu prostého C 12/15</t>
  </si>
  <si>
    <t>z dlažebních kostek z betonu prostého</t>
  </si>
  <si>
    <t>3,5</t>
  </si>
  <si>
    <t>917862191R00</t>
  </si>
  <si>
    <t>Osazení betonových odvodňovacích žlabů , lože z C 12/15</t>
  </si>
  <si>
    <t>59217010R</t>
  </si>
  <si>
    <t>obrubník silniční materiál beton; l = 1000,0 mm; š = 150,0 mm; h = 250,0 mm; barva přírodní</t>
  </si>
  <si>
    <t>59217335R</t>
  </si>
  <si>
    <t>obrubník zahradní materiál beton; l = 1000,0 mm; š = 50,0 mm; h = 250,0 mm; barva šedá</t>
  </si>
  <si>
    <t>59227516R</t>
  </si>
  <si>
    <t>žlab odvodňovací TBZ; beton; l = 500,0 mm; š = 500 mm; h = 130,0 mm</t>
  </si>
  <si>
    <t>998225111R00</t>
  </si>
  <si>
    <t>Přesun hmot komunikací a letišť, kryt živičný jakékoliv délky objektu</t>
  </si>
  <si>
    <t>vodorovně do 200 m</t>
  </si>
  <si>
    <t>1563,0*0,3</t>
  </si>
  <si>
    <t>122202201R00</t>
  </si>
  <si>
    <t>Odkopávky a prokopávky pro silnice v hornině 3 do 100 m3</t>
  </si>
  <si>
    <t>72,0</t>
  </si>
  <si>
    <t xml:space="preserve">hutněný zásyp s urovnáním pláně, zemina použita z výkopu základů haly a jímek : </t>
  </si>
  <si>
    <t>155,0</t>
  </si>
  <si>
    <t>4,0</t>
  </si>
  <si>
    <t>1563,0</t>
  </si>
  <si>
    <t>121100001RXB</t>
  </si>
  <si>
    <t>Sejmutí ornice, naložení, odvoz a uložení, odvoz do 10 km</t>
  </si>
  <si>
    <t>1563,0*0,3*0,02</t>
  </si>
  <si>
    <t>0,25*0,75*0,75*2</t>
  </si>
  <si>
    <t>(0,25+0,75)*2*0,75*2</t>
  </si>
  <si>
    <t>18,0</t>
  </si>
  <si>
    <t>1450</t>
  </si>
  <si>
    <t>565151111R00</t>
  </si>
  <si>
    <t>1375</t>
  </si>
  <si>
    <t>577132111R00</t>
  </si>
  <si>
    <t>Beton asfaltový s rozprostřením a zhutněním v pruhu šířky přes 3 m, ACO 11+, tloušťky 40 mm, plochy přes 1000 m2</t>
  </si>
  <si>
    <t xml:space="preserve">SILNIČNÍ : </t>
  </si>
  <si>
    <t>190,0</t>
  </si>
  <si>
    <t xml:space="preserve">CHODNÍKOVÝ : </t>
  </si>
  <si>
    <t>37,0</t>
  </si>
  <si>
    <t>13,0/0,5</t>
  </si>
  <si>
    <t xml:space="preserve">POD PŘÍDLAŽBU : </t>
  </si>
  <si>
    <t xml:space="preserve">POD LINIOVÉ ŽLABY : </t>
  </si>
  <si>
    <t>2,0</t>
  </si>
  <si>
    <t xml:space="preserve">POD OBRUBY : </t>
  </si>
  <si>
    <t>(190,0+37,0)*0,25*0,25</t>
  </si>
  <si>
    <t>49/2</t>
  </si>
  <si>
    <t>200</t>
  </si>
  <si>
    <t xml:space="preserve">9,10,11,13,14,15,16,17,18,19,20,21,22,23,24,25,26,27,28,29, : </t>
  </si>
  <si>
    <t>Součet: : 1732,52364</t>
  </si>
  <si>
    <t>122201102R00</t>
  </si>
  <si>
    <t>Odkopávky a  prokopávky nezapažené v hornině 3_x000D_
 přes 100 do 1 000 m3</t>
  </si>
  <si>
    <t>s přehozením výkopku na vzdálenost do 3 m nebo s naložením na dopravní prostředek,</t>
  </si>
  <si>
    <t xml:space="preserve">Vykopávky v zeminách na suchu, pro tvarování vsakovacích rýh, rozprostření výkopku na staveništi : </t>
  </si>
  <si>
    <t>181050010Rs0</t>
  </si>
  <si>
    <t>tvarování terénního valu, zemina použita z výkopů a skrývky ornice vč. přesunů</t>
  </si>
  <si>
    <t xml:space="preserve">tvarování terénního valu, zemina použita z výkopů a skrývky ornice obj.č1 a obj. č. 2 : </t>
  </si>
  <si>
    <t>1040</t>
  </si>
  <si>
    <t>961044111R00</t>
  </si>
  <si>
    <t>Bourání základů z betonu prostého</t>
  </si>
  <si>
    <t>801-3</t>
  </si>
  <si>
    <t>nebo vybourání otvorů průřezové plochy přes 4 m2 v základech,</t>
  </si>
  <si>
    <t xml:space="preserve">odhad : </t>
  </si>
  <si>
    <t>99-01</t>
  </si>
  <si>
    <t>Bourací práce nezměřitelné</t>
  </si>
  <si>
    <t>981011318R00</t>
  </si>
  <si>
    <t>Demolice budov,zdivo,podíl kce.do 50%,MVC,post.roz</t>
  </si>
  <si>
    <t>Budovy výšky do 35 m.</t>
  </si>
  <si>
    <t xml:space="preserve">demolice objektu čerpací stanice, podíl konstrukcí do 50%, obestavěný prostor : </t>
  </si>
  <si>
    <t>24</t>
  </si>
  <si>
    <t>99823131TR00</t>
  </si>
  <si>
    <t>Přesun hmot pro terénní úpravy</t>
  </si>
  <si>
    <t xml:space="preserve">9, : </t>
  </si>
  <si>
    <t>Součet: : 0,02520</t>
  </si>
  <si>
    <t>979086112R00</t>
  </si>
  <si>
    <t>Nakládání nebo překládání suti a vybouraných hmot</t>
  </si>
  <si>
    <t>Přesun suti</t>
  </si>
  <si>
    <t>POL8_</t>
  </si>
  <si>
    <t>Včetně:</t>
  </si>
  <si>
    <t>- při vodorovné dopravě po suchu : přepravy za ztížených provozních podmínek,</t>
  </si>
  <si>
    <t>- při vodorovné dopravě po vodě : vyložení na hromady na suchu nebo na přeložení na dopravní prostředek na suchu do 15 m vodorovně a současně do 4 m svisle,</t>
  </si>
  <si>
    <t>- při nakládání nebo překládání : dopravy do 15 m vodorovně a současně do 4 m svisle.</t>
  </si>
  <si>
    <t xml:space="preserve">Demontážní hmotnosti z položek s pořadovými čísly: : </t>
  </si>
  <si>
    <t xml:space="preserve">7,9, : </t>
  </si>
  <si>
    <t>Součet: : 35,20000</t>
  </si>
  <si>
    <t>979081111R00</t>
  </si>
  <si>
    <t>Odvoz suti a vybouraných hmot na skládku do 1 km</t>
  </si>
  <si>
    <t>Včetně naložení na dopravní prostředek a složení na skládku, bez poplatku za skládku.</t>
  </si>
  <si>
    <t>979081121R00</t>
  </si>
  <si>
    <t>Odvoz suti a vybouraných hmot na skládku příplatek za každý další 1 km</t>
  </si>
  <si>
    <t>Součet: : 316,80000</t>
  </si>
  <si>
    <t>979082111R00</t>
  </si>
  <si>
    <t>Vnitrostaveništní doprava suti a vybouraných hmot do 10 m</t>
  </si>
  <si>
    <t>Včetně případného složení na staveništní deponii.</t>
  </si>
  <si>
    <t>979082121R00</t>
  </si>
  <si>
    <t>Vnitrostaveništní doprava suti a vybouraných hmot příplatek k ceně za každých dalších 5 m</t>
  </si>
  <si>
    <t>Součet: : 352,00000</t>
  </si>
  <si>
    <t>979990107R00</t>
  </si>
  <si>
    <t>Poplatek za skládku směs betonu,cihel a dřeva</t>
  </si>
  <si>
    <t>111</t>
  </si>
  <si>
    <t>Zeleň, ( samostatný rozpočet v samostatné části PD )</t>
  </si>
  <si>
    <t>96_001</t>
  </si>
  <si>
    <t>D + M brány oplocení, vč. nosných sloupků, patek, zemních prací, odvozu a likvidace výkopku</t>
  </si>
  <si>
    <t>900100002RA0</t>
  </si>
  <si>
    <t>Plot z drátěného pletiva poplastovaného, na ocelové sloupky, výšky 2 m, vrata, vrátka, ostnatý drát</t>
  </si>
  <si>
    <t>100 m</t>
  </si>
  <si>
    <t>hloubení jam pro osazení sloupků, s naložením na dopravní prostředek a odvozem výkopku do 20 m, se složením, bez rozhrnutí, v hornině 3, dodávka a osazení sloupků a vzpěr plotových ocelových trubkových výšky 255 cm typových, se zabetonováním do 0,05 m3 betonem B 30, dodávka a montáž pletiva se čtvercovými oky 50,0 x 2,24 x 2,0 mm, ostnatého drátu čtyřšpičkového 2,24 mm, do výšky 2 m, dodávka a montáž vrat 330 x 205 cm a vrátek 100 x 205 cm ocelových se sloupky (1 kus/ 100 m).</t>
  </si>
  <si>
    <t xml:space="preserve">SO 06-02 : </t>
  </si>
  <si>
    <t>(130,79+69,28+131,45+11,22+38,66+8,47+11,54)/100</t>
  </si>
  <si>
    <t>998152121R00</t>
  </si>
  <si>
    <t>Přesun hmot pro oplocení a objekty zvláštní,monol. vodorovně do 50 m výšky do 3 m</t>
  </si>
  <si>
    <t>801-5</t>
  </si>
  <si>
    <t>na novostavbách a změnách objektů pro oplocení (815 2 JKSo), objekty zvláštní pro chov živočichů (815 3 JKSO), objekty pozemní různé (815 9 JKSO)</t>
  </si>
  <si>
    <t>se svislou nosnou konstrukcí monolitickou betonovou tyčovou nebo plošnou ( KMCH 2 a 3 - JKSO šesté místo)</t>
  </si>
  <si>
    <t xml:space="preserve">3, : </t>
  </si>
  <si>
    <t>Součet: : 1,20000</t>
  </si>
  <si>
    <t>131201112R00</t>
  </si>
  <si>
    <t>Hloubení nezapažených jam a zářezů do 1000 m3, v hornině 3, hloubení strojně</t>
  </si>
  <si>
    <t>(6,95*7,8)*1,1*2,65</t>
  </si>
  <si>
    <t>0,8*3,25*2,85*1,1</t>
  </si>
  <si>
    <t>Vodorovné přemístění výkopku z horniny 1 až 4, na vzdálenost přes 20  do 50 m</t>
  </si>
  <si>
    <t>(6,95*7,8)*1,1*2,65*2</t>
  </si>
  <si>
    <t>0,8*3,25*2,85*1,1*2</t>
  </si>
  <si>
    <t>-(1,65*1,5*1,5+2,45*7,1*4,1+0,8*1,15*1,15)*2</t>
  </si>
  <si>
    <t>162701105R00</t>
  </si>
  <si>
    <t>Vodorovné přemístění výkopku z horniny 1 až 4, na vzdálenost přes 9 000  do 10 000 m</t>
  </si>
  <si>
    <t>(1,65*1,5*1,5+2,45*7,1*4,1+0,8*1,15*1,15)</t>
  </si>
  <si>
    <t>Nakládání, skládání, překládání neulehlého výkopku nakládání výkopku_x000D_
 do 100 m3, z horniny 1 až 4</t>
  </si>
  <si>
    <t>-(1,65*1,5*1,5+2,45*7,1*4,1+0,8*1,15*1,15)</t>
  </si>
  <si>
    <t>199000002R00</t>
  </si>
  <si>
    <t>Poplatky za skládku horniny 1- 4</t>
  </si>
  <si>
    <t>0,3*(1,5*1,5+4,1*7,1)</t>
  </si>
  <si>
    <t>121100002RAB</t>
  </si>
  <si>
    <t>Sejmutí ornice uložení na deponii, zpětný přesun_x000D_
 rozprostření v tloušťce 300 mm</t>
  </si>
  <si>
    <t xml:space="preserve">plocha zpětného rozprostření bude upřesněna dle rozsahu zpevněných ploch : </t>
  </si>
  <si>
    <t>(8,1*11,1+2,5*3,0)*1,1*0,3</t>
  </si>
  <si>
    <t>-0,3*(1,5*1,5+4,1*7,1)</t>
  </si>
  <si>
    <t>273351215R00</t>
  </si>
  <si>
    <t>Bednění stěn základových desek zřízení</t>
  </si>
  <si>
    <t>svislé nebo šikmé (odkloněné) , půdorysně přímé nebo zalomené, stěn základových desek ve volných nebo zapažených jámách, rýhách, šachtách, včetně případných vzpěr,</t>
  </si>
  <si>
    <t>0,15*((1,5+1,5)*4+0,6*4)</t>
  </si>
  <si>
    <t>0,2*2*(0,6*2+0,9*2)</t>
  </si>
  <si>
    <t>273351216R00</t>
  </si>
  <si>
    <t>Bednění stěn základových desek odstranění</t>
  </si>
  <si>
    <t>Včetně očištění, vytřídění a uložení bednicího materiálu.</t>
  </si>
  <si>
    <t>274272130RT5</t>
  </si>
  <si>
    <t>Zdivo základové z bednicích tvárnic tloušťky 250 mm, výplň betonem C 25/30</t>
  </si>
  <si>
    <t>1,5*(1,0*2+1,5*2)</t>
  </si>
  <si>
    <t>1,5*(1,0*2+1,5*2)*0,25*40/1000</t>
  </si>
  <si>
    <t>631315711R00</t>
  </si>
  <si>
    <t xml:space="preserve">Mazanina z betonu prostého tl. přes 120 do 240 mm třídy C 25/30,  </t>
  </si>
  <si>
    <t>0,15*(1,5*1,5*2-0,6*0,6)</t>
  </si>
  <si>
    <t>0,2*0,15*(0,6*2+0,9*2)</t>
  </si>
  <si>
    <t>(7,1*4,1)*0,25*1,05</t>
  </si>
  <si>
    <t>380321452R00</t>
  </si>
  <si>
    <t>Kompletní konstrukce z betonu železového třídy C 30/37, tloušťky konstrukce od 150 do 300 mm</t>
  </si>
  <si>
    <t>čistíren odpadních vod (mimo budovy), nádrží, vodojemů, žlabů nebo kanálů, včetně pomocného pracovního lešení o výšce podlahy do 1900 mm a pro zatížení do 1,5 kPa,</t>
  </si>
  <si>
    <t xml:space="preserve">XC2 : </t>
  </si>
  <si>
    <t xml:space="preserve">strop : </t>
  </si>
  <si>
    <t>0,2*(3,5*6,5-0,6*0,6*2)</t>
  </si>
  <si>
    <t>380326132R00</t>
  </si>
  <si>
    <t>Kompletní konstrukce z betonu železového vodostavebního třídy C 25/30, vliv prostředí XF1, tloušťky konstrukce přes 150 do 300 mm</t>
  </si>
  <si>
    <t xml:space="preserve">XF3 : </t>
  </si>
  <si>
    <t xml:space="preserve">dno : </t>
  </si>
  <si>
    <t>0,3*7,1*4,1</t>
  </si>
  <si>
    <t xml:space="preserve">stěny : </t>
  </si>
  <si>
    <t>0,3*(2,45*(6,5*2+4,1*2)+0,8*(0,75*2+1,35*2))</t>
  </si>
  <si>
    <t>380356241R00</t>
  </si>
  <si>
    <t>Bednění kompletních konstrukcí neomítaných z betonu prostého nebo železového obyčejného vodostavebního, ploch rovinných, zřízení</t>
  </si>
  <si>
    <t>čistíren odpadních vod (mimo budovy), nádrží, vodojemů, žlabů nebo kanálů:</t>
  </si>
  <si>
    <t>- konstrukcí omítaných z betonu prostého nebo železového obyčejného i vodostavebního</t>
  </si>
  <si>
    <t>- konstrukcí neomítaných z betonu prostého nebo železového</t>
  </si>
  <si>
    <t>0,3*(7,1+4,1)*2</t>
  </si>
  <si>
    <t>2*(2,45*(6,5*2+4,1*2)+0,8*(0,75*2+1,35*2))</t>
  </si>
  <si>
    <t>380356242R00</t>
  </si>
  <si>
    <t>Bednění kompletních konstrukcí neomítaných z betonu prostého nebo železového obyčejného vodostavebního, ploch rovinných, odbednění</t>
  </si>
  <si>
    <t>380361007R00</t>
  </si>
  <si>
    <t>Výztuž kompletních konstrukcí z oceli z oceli 10 505</t>
  </si>
  <si>
    <t>čistíren odpadních vod (mimo budovy), nádrží, vodojemů, žlabů nebo kanálů , včetně pomocného pracovního lešení o výšce podlahy do 1900 mm a pro zatížení do 1,5 kPa,</t>
  </si>
  <si>
    <t>2250,05773/1000</t>
  </si>
  <si>
    <t>411351101RT4</t>
  </si>
  <si>
    <t>Bednění stropů deskových, balkonových nebo plošných konzol plné, rovné, popř. s náběhy systémové, včetně podepření, tloušťka stropu 240 mm, - zřízení</t>
  </si>
  <si>
    <t>s pomocným lešením</t>
  </si>
  <si>
    <t>(3,5*6,5-0,6*0,6*2)</t>
  </si>
  <si>
    <t>411351102R00</t>
  </si>
  <si>
    <t>Bednění stropů deskových, balkonových nebo plošných konzol plné, rovné, popř. s náběhy  , - odstranění</t>
  </si>
  <si>
    <t>411351801R00</t>
  </si>
  <si>
    <t>Bednění stropů bednění svislých ploch zřízení</t>
  </si>
  <si>
    <t>0,6*4*2</t>
  </si>
  <si>
    <t>411351802R00</t>
  </si>
  <si>
    <t>Bednění stropů bednění svislých ploch odstranění</t>
  </si>
  <si>
    <t>411354172R00</t>
  </si>
  <si>
    <t>Podpěrná konstrukce bednění stropů do 5 kPa, - odstranění</t>
  </si>
  <si>
    <t>výšky do 4 m se zesílením dna bednění podle hodnoty zatížení betonovou směsí a výztuží. Bez pomocného lešení.</t>
  </si>
  <si>
    <t>380361091R00</t>
  </si>
  <si>
    <t>Výztuž kompletních konstrukcí svařovanou sítí KARI</t>
  </si>
  <si>
    <t>170,0/1000</t>
  </si>
  <si>
    <t>411388531R00</t>
  </si>
  <si>
    <t>Zabetonování otvorů do 1 m2 ve stropech železobetonových, tvárnicových a prefabrikátových</t>
  </si>
  <si>
    <t>801-4</t>
  </si>
  <si>
    <t>včetně bednění, odbednění a výztuže (s dodáním hmot), z pomocného pracovního lešení o výšce podlahy do 1900 mm a pro zatížení do 1,5 kPa,</t>
  </si>
  <si>
    <t>0,1*(1,0*1,0-0,6*0,6)</t>
  </si>
  <si>
    <t>899521111RT1</t>
  </si>
  <si>
    <t>Stupadla do šachet a drobných objektů ocelplastová osazovaná při zdění nebo betonáži</t>
  </si>
  <si>
    <t>827-1</t>
  </si>
  <si>
    <t>10</t>
  </si>
  <si>
    <t>899102111RTX</t>
  </si>
  <si>
    <t>Osazení poklopu s rámem do 100 kg, včetně dodávky poklopu ocel.  pozink. s rámem 600 x 600</t>
  </si>
  <si>
    <t>Kalkul</t>
  </si>
  <si>
    <t>899102111RTZ</t>
  </si>
  <si>
    <t>Osazení kalové mříže s rámem do 100 kg, včetně dodávky mříže s rámem 600 x 600</t>
  </si>
  <si>
    <t xml:space="preserve">9,11,12,13,14,15,16,17,19,20,22,25,26,27,28,29, : </t>
  </si>
  <si>
    <t>Součet: : 109,33554</t>
  </si>
  <si>
    <t>8.11</t>
  </si>
  <si>
    <t>PŘÍPOJKA VODY A VNĚJŠÍ VODOVOD, ( samostatný rozpočet v samostatné části PD )</t>
  </si>
  <si>
    <t>M21_Sl</t>
  </si>
  <si>
    <t>Slaboproudé rozvody</t>
  </si>
  <si>
    <t>M_21Sl</t>
  </si>
  <si>
    <t>Zařízení dálkového přenosu, jednotková cena dodavatele Patrol s.r.o.</t>
  </si>
  <si>
    <t>IO01</t>
  </si>
  <si>
    <t>PŘÍPOJKA NN</t>
  </si>
  <si>
    <t>1M11</t>
  </si>
  <si>
    <t>PŘÍPOJKA NN, ( samostatný rozpočet v samostatné části PD )</t>
  </si>
  <si>
    <t>PŘÍPOJKA ELEKTRO 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</si>
</sst>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6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 wrapText="1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0" fontId="19" fillId="0" borderId="0" xfId="0" applyNumberFormat="1" applyFont="1" applyAlignment="1">
      <alignment wrapTex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16" fillId="4" borderId="0" xfId="0" applyNumberFormat="1" applyFont="1" applyFill="1" applyBorder="1" applyAlignment="1" applyProtection="1">
      <alignment horizontal="left" vertical="top" wrapText="1"/>
      <protection locked="0"/>
    </xf>
    <xf numFmtId="49" fontId="16" fillId="4" borderId="0" xfId="0" applyNumberFormat="1" applyFont="1" applyFill="1" applyBorder="1" applyAlignment="1" applyProtection="1">
      <alignment vertical="top"/>
      <protection locked="0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49" fontId="16" fillId="4" borderId="18" xfId="0" applyNumberFormat="1" applyFont="1" applyFill="1" applyBorder="1" applyAlignment="1" applyProtection="1">
      <alignment horizontal="left" vertical="top" wrapText="1"/>
      <protection locked="0"/>
    </xf>
    <xf numFmtId="49" fontId="16" fillId="4" borderId="18" xfId="0" applyNumberFormat="1" applyFont="1" applyFill="1" applyBorder="1" applyAlignment="1" applyProtection="1">
      <alignment vertical="top"/>
      <protection locked="0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vertical="top" wrapTex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49" fontId="3" fillId="0" borderId="34" xfId="0" applyNumberFormat="1" applyFont="1" applyBorder="1" applyAlignment="1">
      <alignment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vertical="center" wrapText="1"/>
    </xf>
    <xf numFmtId="49" fontId="3" fillId="0" borderId="35" xfId="0" applyNumberFormat="1" applyFont="1" applyBorder="1" applyAlignment="1">
      <alignment vertical="center" wrapText="1"/>
    </xf>
    <xf numFmtId="0" fontId="1" fillId="0" borderId="37" xfId="0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3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" fillId="3" borderId="37" xfId="0" applyFont="1" applyFill="1" applyBorder="1" applyAlignment="1">
      <alignment vertical="center"/>
    </xf>
    <xf numFmtId="49" fontId="0" fillId="3" borderId="35" xfId="0" applyNumberFormat="1" applyFill="1" applyBorder="1" applyAlignment="1">
      <alignment vertical="center"/>
    </xf>
    <xf numFmtId="49" fontId="0" fillId="3" borderId="35" xfId="0" applyNumberFormat="1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5" borderId="37" xfId="0" applyFill="1" applyBorder="1"/>
    <xf numFmtId="49" fontId="0" fillId="5" borderId="37" xfId="0" applyNumberFormat="1" applyFill="1" applyBorder="1"/>
    <xf numFmtId="0" fontId="0" fillId="5" borderId="37" xfId="0" applyFill="1" applyBorder="1" applyAlignment="1">
      <alignment horizontal="center"/>
    </xf>
    <xf numFmtId="0" fontId="0" fillId="5" borderId="34" xfId="0" applyFill="1" applyBorder="1"/>
    <xf numFmtId="0" fontId="0" fillId="5" borderId="37" xfId="0" applyFill="1" applyBorder="1" applyAlignment="1">
      <alignment wrapText="1"/>
    </xf>
    <xf numFmtId="0" fontId="5" fillId="3" borderId="34" xfId="0" applyFont="1" applyFill="1" applyBorder="1" applyAlignment="1">
      <alignment vertical="top"/>
    </xf>
    <xf numFmtId="49" fontId="5" fillId="3" borderId="35" xfId="0" applyNumberFormat="1" applyFont="1" applyFill="1" applyBorder="1" applyAlignment="1">
      <alignment vertical="top"/>
    </xf>
    <xf numFmtId="49" fontId="5" fillId="3" borderId="35" xfId="0" applyNumberFormat="1" applyFont="1" applyFill="1" applyBorder="1" applyAlignment="1">
      <alignment horizontal="left" vertical="top" wrapText="1"/>
    </xf>
    <xf numFmtId="0" fontId="5" fillId="3" borderId="35" xfId="0" applyFont="1" applyFill="1" applyBorder="1" applyAlignment="1">
      <alignment horizontal="center" vertical="top"/>
    </xf>
    <xf numFmtId="0" fontId="5" fillId="3" borderId="35" xfId="0" applyFont="1" applyFill="1" applyBorder="1" applyAlignment="1">
      <alignment vertical="top"/>
    </xf>
    <xf numFmtId="4" fontId="5" fillId="3" borderId="36" xfId="0" applyNumberFormat="1" applyFont="1" applyFill="1" applyBorder="1" applyAlignment="1">
      <alignment vertical="top"/>
    </xf>
    <xf numFmtId="4" fontId="3" fillId="0" borderId="37" xfId="0" applyNumberFormat="1" applyFont="1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83" t="s">
        <v>39</v>
      </c>
      <c r="B2" s="183"/>
      <c r="C2" s="183"/>
      <c r="D2" s="183"/>
      <c r="E2" s="183"/>
      <c r="F2" s="183"/>
      <c r="G2" s="18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"/>
  <sheetViews>
    <sheetView workbookViewId="0">
      <selection activeCell="C10" sqref="C10:G10"/>
    </sheetView>
  </sheetViews>
  <sheetFormatPr defaultRowHeight="12.75" x14ac:dyDescent="0.2"/>
  <cols>
    <col min="3" max="3" width="75.140625" customWidth="1"/>
  </cols>
  <sheetData>
    <row r="1" spans="1:9" ht="15.75" x14ac:dyDescent="0.25">
      <c r="A1" s="251" t="s">
        <v>145</v>
      </c>
      <c r="B1" s="251"/>
      <c r="C1" s="251"/>
      <c r="D1" s="251"/>
      <c r="E1" s="251"/>
      <c r="F1" s="251"/>
      <c r="G1" s="251"/>
    </row>
    <row r="2" spans="1:9" x14ac:dyDescent="0.2">
      <c r="A2" s="264" t="s">
        <v>7</v>
      </c>
      <c r="B2" s="265" t="s">
        <v>43</v>
      </c>
      <c r="C2" s="266" t="s">
        <v>44</v>
      </c>
      <c r="D2" s="267"/>
      <c r="E2" s="267"/>
      <c r="F2" s="267"/>
      <c r="G2" s="268"/>
    </row>
    <row r="3" spans="1:9" x14ac:dyDescent="0.2">
      <c r="A3" s="264" t="s">
        <v>8</v>
      </c>
      <c r="B3" s="265" t="s">
        <v>977</v>
      </c>
      <c r="C3" s="266" t="s">
        <v>978</v>
      </c>
      <c r="D3" s="267"/>
      <c r="E3" s="267"/>
      <c r="F3" s="267"/>
      <c r="G3" s="268"/>
    </row>
    <row r="4" spans="1:9" x14ac:dyDescent="0.2">
      <c r="A4" s="269" t="s">
        <v>9</v>
      </c>
      <c r="B4" s="270" t="s">
        <v>977</v>
      </c>
      <c r="C4" s="271" t="s">
        <v>978</v>
      </c>
      <c r="D4" s="272"/>
      <c r="E4" s="272"/>
      <c r="F4" s="272"/>
      <c r="G4" s="273"/>
    </row>
    <row r="5" spans="1:9" x14ac:dyDescent="0.2">
      <c r="B5" s="119"/>
      <c r="C5" s="119"/>
      <c r="D5" s="10"/>
    </row>
    <row r="6" spans="1:9" ht="38.25" x14ac:dyDescent="0.2">
      <c r="A6" s="274" t="s">
        <v>150</v>
      </c>
      <c r="B6" s="275" t="s">
        <v>151</v>
      </c>
      <c r="C6" s="275" t="s">
        <v>152</v>
      </c>
      <c r="D6" s="276" t="s">
        <v>153</v>
      </c>
      <c r="E6" s="274" t="s">
        <v>154</v>
      </c>
      <c r="F6" s="277" t="s">
        <v>155</v>
      </c>
      <c r="G6" s="274" t="s">
        <v>29</v>
      </c>
      <c r="H6" s="278" t="s">
        <v>164</v>
      </c>
      <c r="I6" s="278" t="s">
        <v>165</v>
      </c>
    </row>
    <row r="7" spans="1:9" x14ac:dyDescent="0.2">
      <c r="A7" s="3"/>
      <c r="B7" s="4"/>
      <c r="C7" s="4"/>
      <c r="D7" s="6"/>
      <c r="E7" s="146"/>
      <c r="F7" s="147"/>
      <c r="G7" s="147"/>
      <c r="H7" s="147"/>
      <c r="I7" s="147"/>
    </row>
    <row r="8" spans="1:9" x14ac:dyDescent="0.2">
      <c r="A8" s="160" t="s">
        <v>171</v>
      </c>
      <c r="B8" s="161" t="s">
        <v>138</v>
      </c>
      <c r="C8" s="176" t="s">
        <v>139</v>
      </c>
      <c r="D8" s="162"/>
      <c r="E8" s="163"/>
      <c r="F8" s="164"/>
      <c r="G8" s="164">
        <f>SUMIF(W9:W11,"&lt;&gt;NOR",G9:G11)</f>
        <v>0</v>
      </c>
      <c r="H8" s="164"/>
      <c r="I8" s="164"/>
    </row>
    <row r="9" spans="1:9" x14ac:dyDescent="0.2">
      <c r="A9" s="166">
        <v>1</v>
      </c>
      <c r="B9" s="167" t="s">
        <v>979</v>
      </c>
      <c r="C9" s="177" t="s">
        <v>980</v>
      </c>
      <c r="D9" s="168" t="s">
        <v>239</v>
      </c>
      <c r="E9" s="169">
        <v>1</v>
      </c>
      <c r="F9" s="170"/>
      <c r="G9" s="171">
        <f>ROUND(E9*F9,2)</f>
        <v>0</v>
      </c>
      <c r="H9" s="171"/>
      <c r="I9" s="171" t="s">
        <v>174</v>
      </c>
    </row>
    <row r="10" spans="1:9" x14ac:dyDescent="0.2">
      <c r="A10" s="152"/>
      <c r="B10" s="153"/>
      <c r="C10" s="241" t="s">
        <v>825</v>
      </c>
      <c r="D10" s="242"/>
      <c r="E10" s="242"/>
      <c r="F10" s="242"/>
      <c r="G10" s="242"/>
      <c r="H10" s="155"/>
      <c r="I10" s="155"/>
    </row>
    <row r="11" spans="1:9" x14ac:dyDescent="0.2">
      <c r="A11" s="152"/>
      <c r="B11" s="153"/>
      <c r="C11" s="239"/>
      <c r="D11" s="240"/>
      <c r="E11" s="240"/>
      <c r="F11" s="240"/>
      <c r="G11" s="240"/>
      <c r="H11" s="155"/>
      <c r="I11" s="155"/>
    </row>
    <row r="12" spans="1:9" x14ac:dyDescent="0.2">
      <c r="A12" s="3"/>
      <c r="B12" s="4"/>
      <c r="C12" s="180"/>
      <c r="D12" s="6"/>
      <c r="E12" s="3"/>
      <c r="F12" s="3"/>
      <c r="G12" s="3"/>
      <c r="H12" s="3"/>
      <c r="I12" s="3"/>
    </row>
    <row r="13" spans="1:9" x14ac:dyDescent="0.2">
      <c r="A13" s="279"/>
      <c r="B13" s="280" t="s">
        <v>29</v>
      </c>
      <c r="C13" s="281"/>
      <c r="D13" s="282"/>
      <c r="E13" s="283"/>
      <c r="F13" s="283"/>
      <c r="G13" s="284">
        <f>G8</f>
        <v>0</v>
      </c>
      <c r="H13" s="3"/>
      <c r="I13" s="3"/>
    </row>
  </sheetData>
  <mergeCells count="6">
    <mergeCell ref="A1:G1"/>
    <mergeCell ref="C2:G2"/>
    <mergeCell ref="C3:G3"/>
    <mergeCell ref="C4:G4"/>
    <mergeCell ref="C10:G10"/>
    <mergeCell ref="C11:G11"/>
  </mergeCells>
  <pageMargins left="0.7" right="0.7" top="0.78740157499999996" bottom="0.78740157499999996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C10" sqref="C10:G10"/>
    </sheetView>
  </sheetViews>
  <sheetFormatPr defaultRowHeight="12.75" outlineLevelRow="1" x14ac:dyDescent="0.2"/>
  <cols>
    <col min="1" max="1" width="3.42578125" customWidth="1" collapsed="1"/>
    <col min="2" max="2" width="12.5703125" style="119" customWidth="1" collapsed="1"/>
    <col min="3" max="3" width="63.28515625" style="119" customWidth="1" collapsed="1"/>
    <col min="4" max="4" width="4.85546875" customWidth="1" collapsed="1"/>
    <col min="5" max="5" width="10.5703125" customWidth="1" collapsed="1"/>
    <col min="6" max="6" width="9.85546875" customWidth="1" collapsed="1"/>
    <col min="7" max="7" width="12.7109375" customWidth="1" collapsed="1"/>
    <col min="8" max="17" width="0" hidden="1" customWidth="1" collapsed="1"/>
    <col min="18" max="18" width="6.85546875" customWidth="1" collapsed="1"/>
    <col min="20" max="24" width="0" hidden="1" customWidth="1" collapsed="1"/>
    <col min="29" max="29" width="0" hidden="1" customWidth="1" collapsed="1"/>
    <col min="31" max="41" width="0" hidden="1" customWidth="1" collapsed="1"/>
  </cols>
  <sheetData>
    <row r="1" spans="1:60" ht="15.75" customHeight="1" x14ac:dyDescent="0.25">
      <c r="A1" s="251" t="s">
        <v>145</v>
      </c>
      <c r="B1" s="251"/>
      <c r="C1" s="251"/>
      <c r="D1" s="251"/>
      <c r="E1" s="251"/>
      <c r="F1" s="251"/>
      <c r="G1" s="251"/>
      <c r="AG1" t="s">
        <v>146</v>
      </c>
    </row>
    <row r="2" spans="1:60" ht="24.95" customHeight="1" x14ac:dyDescent="0.2">
      <c r="A2" s="137" t="s">
        <v>7</v>
      </c>
      <c r="B2" s="49" t="s">
        <v>43</v>
      </c>
      <c r="C2" s="252" t="s">
        <v>44</v>
      </c>
      <c r="D2" s="253"/>
      <c r="E2" s="253"/>
      <c r="F2" s="253"/>
      <c r="G2" s="254"/>
      <c r="AG2" t="s">
        <v>147</v>
      </c>
    </row>
    <row r="3" spans="1:60" ht="24.95" customHeight="1" x14ac:dyDescent="0.2">
      <c r="A3" s="137" t="s">
        <v>8</v>
      </c>
      <c r="B3" s="49" t="s">
        <v>59</v>
      </c>
      <c r="C3" s="252" t="s">
        <v>60</v>
      </c>
      <c r="D3" s="253"/>
      <c r="E3" s="253"/>
      <c r="F3" s="253"/>
      <c r="G3" s="254"/>
      <c r="AC3" s="119" t="s">
        <v>147</v>
      </c>
      <c r="AG3" t="s">
        <v>148</v>
      </c>
    </row>
    <row r="4" spans="1:60" ht="24.95" customHeight="1" x14ac:dyDescent="0.2">
      <c r="A4" s="138" t="s">
        <v>9</v>
      </c>
      <c r="B4" s="139" t="s">
        <v>59</v>
      </c>
      <c r="C4" s="255" t="s">
        <v>60</v>
      </c>
      <c r="D4" s="256"/>
      <c r="E4" s="256"/>
      <c r="F4" s="256"/>
      <c r="G4" s="257"/>
      <c r="AG4" t="s">
        <v>149</v>
      </c>
    </row>
    <row r="5" spans="1:60" x14ac:dyDescent="0.2">
      <c r="D5" s="10"/>
    </row>
    <row r="6" spans="1:60" ht="38.25" x14ac:dyDescent="0.2">
      <c r="A6" s="141" t="s">
        <v>150</v>
      </c>
      <c r="B6" s="143" t="s">
        <v>151</v>
      </c>
      <c r="C6" s="143" t="s">
        <v>152</v>
      </c>
      <c r="D6" s="142" t="s">
        <v>153</v>
      </c>
      <c r="E6" s="141" t="s">
        <v>154</v>
      </c>
      <c r="F6" s="140" t="s">
        <v>155</v>
      </c>
      <c r="G6" s="141" t="s">
        <v>29</v>
      </c>
      <c r="H6" s="144" t="s">
        <v>30</v>
      </c>
      <c r="I6" s="144" t="s">
        <v>156</v>
      </c>
      <c r="J6" s="144" t="s">
        <v>31</v>
      </c>
      <c r="K6" s="144" t="s">
        <v>157</v>
      </c>
      <c r="L6" s="144" t="s">
        <v>158</v>
      </c>
      <c r="M6" s="144" t="s">
        <v>159</v>
      </c>
      <c r="N6" s="144" t="s">
        <v>160</v>
      </c>
      <c r="O6" s="144" t="s">
        <v>161</v>
      </c>
      <c r="P6" s="144" t="s">
        <v>162</v>
      </c>
      <c r="Q6" s="144" t="s">
        <v>163</v>
      </c>
      <c r="R6" s="144" t="s">
        <v>164</v>
      </c>
      <c r="S6" s="144" t="s">
        <v>165</v>
      </c>
      <c r="T6" s="144" t="s">
        <v>166</v>
      </c>
      <c r="U6" s="144" t="s">
        <v>167</v>
      </c>
      <c r="V6" s="144" t="s">
        <v>168</v>
      </c>
      <c r="W6" s="144" t="s">
        <v>169</v>
      </c>
      <c r="X6" s="144" t="s">
        <v>170</v>
      </c>
    </row>
    <row r="7" spans="1:60" hidden="1" x14ac:dyDescent="0.2">
      <c r="A7" s="3"/>
      <c r="B7" s="4"/>
      <c r="C7" s="4"/>
      <c r="D7" s="6"/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</row>
    <row r="8" spans="1:60" x14ac:dyDescent="0.2">
      <c r="A8" s="160" t="s">
        <v>171</v>
      </c>
      <c r="B8" s="161" t="s">
        <v>90</v>
      </c>
      <c r="C8" s="176" t="s">
        <v>91</v>
      </c>
      <c r="D8" s="162"/>
      <c r="E8" s="163"/>
      <c r="F8" s="164"/>
      <c r="G8" s="164">
        <f>SUMIF(AG9:AG11,"&lt;&gt;NOR",G9:G11)</f>
        <v>0</v>
      </c>
      <c r="H8" s="164"/>
      <c r="I8" s="164">
        <f>SUM(I9:I11)</f>
        <v>0</v>
      </c>
      <c r="J8" s="164"/>
      <c r="K8" s="164">
        <f>SUM(K9:K11)</f>
        <v>0</v>
      </c>
      <c r="L8" s="164"/>
      <c r="M8" s="164">
        <f>SUM(M9:M11)</f>
        <v>0</v>
      </c>
      <c r="N8" s="164"/>
      <c r="O8" s="164">
        <f>SUM(O9:O11)</f>
        <v>0</v>
      </c>
      <c r="P8" s="164"/>
      <c r="Q8" s="164">
        <f>SUM(Q9:Q11)</f>
        <v>1.05</v>
      </c>
      <c r="R8" s="164"/>
      <c r="S8" s="164"/>
      <c r="T8" s="165"/>
      <c r="U8" s="159"/>
      <c r="V8" s="159">
        <f>SUM(V9:V11)</f>
        <v>1.1299999999999999</v>
      </c>
      <c r="W8" s="159"/>
      <c r="X8" s="159"/>
      <c r="AG8" t="s">
        <v>172</v>
      </c>
    </row>
    <row r="9" spans="1:60" outlineLevel="1" x14ac:dyDescent="0.2">
      <c r="A9" s="166">
        <v>1</v>
      </c>
      <c r="B9" s="167" t="s">
        <v>971</v>
      </c>
      <c r="C9" s="177" t="s">
        <v>972</v>
      </c>
      <c r="D9" s="168" t="s">
        <v>239</v>
      </c>
      <c r="E9" s="169">
        <v>1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1">
        <f>G9*(1+L9/100)</f>
        <v>0</v>
      </c>
      <c r="N9" s="171">
        <v>1.0499999999999999E-3</v>
      </c>
      <c r="O9" s="171">
        <f>ROUND(E9*N9,2)</f>
        <v>0</v>
      </c>
      <c r="P9" s="171">
        <v>1.05</v>
      </c>
      <c r="Q9" s="171">
        <f>ROUND(E9*P9,2)</f>
        <v>1.05</v>
      </c>
      <c r="R9" s="171"/>
      <c r="S9" s="171" t="s">
        <v>174</v>
      </c>
      <c r="T9" s="172" t="s">
        <v>175</v>
      </c>
      <c r="U9" s="155">
        <v>1.1299999999999999</v>
      </c>
      <c r="V9" s="155">
        <f>ROUND(E9*U9,2)</f>
        <v>1.1299999999999999</v>
      </c>
      <c r="W9" s="155"/>
      <c r="X9" s="155" t="s">
        <v>176</v>
      </c>
      <c r="Y9" s="145"/>
      <c r="Z9" s="145"/>
      <c r="AA9" s="145"/>
      <c r="AB9" s="145"/>
      <c r="AC9" s="145"/>
      <c r="AD9" s="145"/>
      <c r="AE9" s="145"/>
      <c r="AF9" s="145"/>
      <c r="AG9" s="145" t="s">
        <v>177</v>
      </c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</row>
    <row r="10" spans="1:60" outlineLevel="1" x14ac:dyDescent="0.2">
      <c r="A10" s="152"/>
      <c r="B10" s="153"/>
      <c r="C10" s="241" t="s">
        <v>825</v>
      </c>
      <c r="D10" s="242"/>
      <c r="E10" s="242"/>
      <c r="F10" s="242"/>
      <c r="G10" s="242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45"/>
      <c r="Z10" s="145"/>
      <c r="AA10" s="145"/>
      <c r="AB10" s="145"/>
      <c r="AC10" s="145"/>
      <c r="AD10" s="145"/>
      <c r="AE10" s="145"/>
      <c r="AF10" s="145"/>
      <c r="AG10" s="145" t="s">
        <v>191</v>
      </c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</row>
    <row r="11" spans="1:60" outlineLevel="1" x14ac:dyDescent="0.2">
      <c r="A11" s="152"/>
      <c r="B11" s="153"/>
      <c r="C11" s="239"/>
      <c r="D11" s="240"/>
      <c r="E11" s="240"/>
      <c r="F11" s="240"/>
      <c r="G11" s="240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45"/>
      <c r="Z11" s="145"/>
      <c r="AA11" s="145"/>
      <c r="AB11" s="145"/>
      <c r="AC11" s="145"/>
      <c r="AD11" s="145"/>
      <c r="AE11" s="145"/>
      <c r="AF11" s="145"/>
      <c r="AG11" s="145" t="s">
        <v>179</v>
      </c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</row>
    <row r="12" spans="1:60" x14ac:dyDescent="0.2">
      <c r="A12" s="3"/>
      <c r="B12" s="4"/>
      <c r="C12" s="180"/>
      <c r="D12" s="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AE12">
        <v>15</v>
      </c>
      <c r="AF12">
        <v>21</v>
      </c>
      <c r="AG12" t="s">
        <v>158</v>
      </c>
    </row>
    <row r="13" spans="1:60" x14ac:dyDescent="0.2">
      <c r="A13" s="148"/>
      <c r="B13" s="149" t="s">
        <v>29</v>
      </c>
      <c r="C13" s="181"/>
      <c r="D13" s="150"/>
      <c r="E13" s="151"/>
      <c r="F13" s="151"/>
      <c r="G13" s="175">
        <f>G8</f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AE13">
        <f>SUMIF(L7:L11,AE12,G7:G11)</f>
        <v>0</v>
      </c>
      <c r="AF13">
        <f>SUMIF(L7:L11,AF12,G7:G11)</f>
        <v>0</v>
      </c>
      <c r="AG13" t="s">
        <v>273</v>
      </c>
    </row>
    <row r="14" spans="1:60" x14ac:dyDescent="0.2">
      <c r="C14" s="182"/>
      <c r="D14" s="10"/>
      <c r="AG14" t="s">
        <v>274</v>
      </c>
    </row>
    <row r="15" spans="1:60" x14ac:dyDescent="0.2">
      <c r="D15" s="10"/>
    </row>
    <row r="16" spans="1:60" x14ac:dyDescent="0.2">
      <c r="D16" s="10"/>
    </row>
    <row r="17" spans="4:4" x14ac:dyDescent="0.2">
      <c r="D17" s="10"/>
    </row>
    <row r="18" spans="4:4" x14ac:dyDescent="0.2">
      <c r="D18" s="10"/>
    </row>
    <row r="19" spans="4:4" x14ac:dyDescent="0.2">
      <c r="D19" s="10"/>
    </row>
    <row r="20" spans="4:4" x14ac:dyDescent="0.2">
      <c r="D20" s="10"/>
    </row>
    <row r="21" spans="4:4" x14ac:dyDescent="0.2">
      <c r="D21" s="10"/>
    </row>
    <row r="22" spans="4:4" x14ac:dyDescent="0.2">
      <c r="D22" s="10"/>
    </row>
    <row r="23" spans="4:4" x14ac:dyDescent="0.2">
      <c r="D23" s="10"/>
    </row>
    <row r="24" spans="4:4" x14ac:dyDescent="0.2">
      <c r="D24" s="10"/>
    </row>
    <row r="25" spans="4:4" x14ac:dyDescent="0.2">
      <c r="D25" s="10"/>
    </row>
    <row r="26" spans="4:4" x14ac:dyDescent="0.2">
      <c r="D26" s="10"/>
    </row>
    <row r="27" spans="4:4" x14ac:dyDescent="0.2">
      <c r="D27" s="10"/>
    </row>
    <row r="28" spans="4:4" x14ac:dyDescent="0.2">
      <c r="D28" s="10"/>
    </row>
    <row r="29" spans="4:4" x14ac:dyDescent="0.2">
      <c r="D29" s="10"/>
    </row>
    <row r="30" spans="4:4" x14ac:dyDescent="0.2">
      <c r="D30" s="10"/>
    </row>
    <row r="31" spans="4:4" x14ac:dyDescent="0.2">
      <c r="D31" s="10"/>
    </row>
    <row r="32" spans="4:4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C11:G11"/>
    <mergeCell ref="A1:G1"/>
    <mergeCell ref="C2:G2"/>
    <mergeCell ref="C3:G3"/>
    <mergeCell ref="C4:G4"/>
    <mergeCell ref="C10:G10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101"/>
  <sheetViews>
    <sheetView showGridLines="0" tabSelected="1" topLeftCell="B1" zoomScaleNormal="100" zoomScaleSheetLayoutView="75" workbookViewId="0">
      <selection activeCell="J50" sqref="J50"/>
    </sheetView>
  </sheetViews>
  <sheetFormatPr defaultColWidth="9" defaultRowHeight="12.75" x14ac:dyDescent="0.2"/>
  <cols>
    <col min="1" max="1" width="8.42578125" hidden="1" customWidth="1" collapsed="1"/>
    <col min="2" max="2" width="13.42578125" customWidth="1" collapsed="1"/>
    <col min="3" max="3" width="7.42578125" style="52" customWidth="1" collapsed="1"/>
    <col min="4" max="4" width="13" style="52" customWidth="1" collapsed="1"/>
    <col min="5" max="5" width="9.7109375" style="52" customWidth="1" collapsed="1"/>
    <col min="6" max="6" width="11.7109375" customWidth="1" collapsed="1"/>
    <col min="7" max="9" width="13" customWidth="1" collapsed="1"/>
    <col min="10" max="10" width="5.5703125" customWidth="1" collapsed="1"/>
    <col min="11" max="11" width="4.28515625" customWidth="1" collapsed="1"/>
    <col min="12" max="15" width="10.7109375" customWidth="1" collapsed="1"/>
  </cols>
  <sheetData>
    <row r="1" spans="1:15" ht="33.75" customHeight="1" x14ac:dyDescent="0.2">
      <c r="A1" s="47" t="s">
        <v>36</v>
      </c>
      <c r="B1" s="211" t="s">
        <v>41</v>
      </c>
      <c r="C1" s="212"/>
      <c r="D1" s="212"/>
      <c r="E1" s="212"/>
      <c r="F1" s="212"/>
      <c r="G1" s="212"/>
      <c r="H1" s="212"/>
      <c r="I1" s="212"/>
      <c r="J1" s="213"/>
    </row>
    <row r="2" spans="1:15" ht="36" customHeight="1" x14ac:dyDescent="0.2">
      <c r="A2" s="2"/>
      <c r="B2" s="76" t="s">
        <v>22</v>
      </c>
      <c r="C2" s="77"/>
      <c r="D2" s="78" t="s">
        <v>43</v>
      </c>
      <c r="E2" s="217" t="s">
        <v>44</v>
      </c>
      <c r="F2" s="218"/>
      <c r="G2" s="218"/>
      <c r="H2" s="218"/>
      <c r="I2" s="218"/>
      <c r="J2" s="219"/>
      <c r="O2" s="1"/>
    </row>
    <row r="3" spans="1:15" ht="27" hidden="1" customHeight="1" x14ac:dyDescent="0.2">
      <c r="A3" s="2"/>
      <c r="B3" s="79"/>
      <c r="C3" s="77"/>
      <c r="D3" s="80"/>
      <c r="E3" s="220"/>
      <c r="F3" s="221"/>
      <c r="G3" s="221"/>
      <c r="H3" s="221"/>
      <c r="I3" s="221"/>
      <c r="J3" s="222"/>
    </row>
    <row r="4" spans="1:15" ht="23.25" customHeight="1" x14ac:dyDescent="0.2">
      <c r="A4" s="2"/>
      <c r="B4" s="81"/>
      <c r="C4" s="82"/>
      <c r="D4" s="83"/>
      <c r="E4" s="229"/>
      <c r="F4" s="229"/>
      <c r="G4" s="229"/>
      <c r="H4" s="229"/>
      <c r="I4" s="229"/>
      <c r="J4" s="230"/>
    </row>
    <row r="5" spans="1:15" ht="24" customHeight="1" x14ac:dyDescent="0.2">
      <c r="A5" s="2"/>
      <c r="B5" s="31" t="s">
        <v>42</v>
      </c>
      <c r="D5" s="233"/>
      <c r="E5" s="234"/>
      <c r="F5" s="234"/>
      <c r="G5" s="234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191"/>
      <c r="E6" s="192"/>
      <c r="F6" s="192"/>
      <c r="G6" s="192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193"/>
      <c r="F7" s="194"/>
      <c r="G7" s="194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24"/>
      <c r="E11" s="224"/>
      <c r="F11" s="224"/>
      <c r="G11" s="224"/>
      <c r="H11" s="18" t="s">
        <v>40</v>
      </c>
      <c r="I11" s="85"/>
      <c r="J11" s="8"/>
    </row>
    <row r="12" spans="1:15" ht="15.75" customHeight="1" x14ac:dyDescent="0.2">
      <c r="A12" s="2"/>
      <c r="B12" s="28"/>
      <c r="C12" s="55"/>
      <c r="D12" s="228"/>
      <c r="E12" s="228"/>
      <c r="F12" s="228"/>
      <c r="G12" s="228"/>
      <c r="H12" s="18" t="s">
        <v>34</v>
      </c>
      <c r="I12" s="85"/>
      <c r="J12" s="8"/>
    </row>
    <row r="13" spans="1:15" ht="15.75" customHeight="1" x14ac:dyDescent="0.2">
      <c r="A13" s="2"/>
      <c r="B13" s="29"/>
      <c r="C13" s="56"/>
      <c r="D13" s="84"/>
      <c r="E13" s="231"/>
      <c r="F13" s="232"/>
      <c r="G13" s="232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23"/>
      <c r="F15" s="223"/>
      <c r="G15" s="225"/>
      <c r="H15" s="225"/>
      <c r="I15" s="225" t="s">
        <v>29</v>
      </c>
      <c r="J15" s="226"/>
    </row>
    <row r="16" spans="1:15" ht="23.25" customHeight="1" x14ac:dyDescent="0.2">
      <c r="A16" s="136" t="s">
        <v>24</v>
      </c>
      <c r="B16" s="38" t="s">
        <v>24</v>
      </c>
      <c r="C16" s="62"/>
      <c r="D16" s="63"/>
      <c r="E16" s="200"/>
      <c r="F16" s="201"/>
      <c r="G16" s="200"/>
      <c r="H16" s="201"/>
      <c r="I16" s="200">
        <f>SUMIF(F57:F97,A16,I57:I97)+SUMIF(F57:F97,"PSU",I57:I97)</f>
        <v>0</v>
      </c>
      <c r="J16" s="202"/>
    </row>
    <row r="17" spans="1:10" ht="23.25" customHeight="1" x14ac:dyDescent="0.2">
      <c r="A17" s="136" t="s">
        <v>25</v>
      </c>
      <c r="B17" s="38" t="s">
        <v>25</v>
      </c>
      <c r="C17" s="62"/>
      <c r="D17" s="63"/>
      <c r="E17" s="200"/>
      <c r="F17" s="201"/>
      <c r="G17" s="200"/>
      <c r="H17" s="201"/>
      <c r="I17" s="200">
        <f>SUMIF(F57:F97,A17,I57:I97)</f>
        <v>0</v>
      </c>
      <c r="J17" s="202"/>
    </row>
    <row r="18" spans="1:10" ht="23.25" customHeight="1" x14ac:dyDescent="0.2">
      <c r="A18" s="136" t="s">
        <v>26</v>
      </c>
      <c r="B18" s="38" t="s">
        <v>26</v>
      </c>
      <c r="C18" s="62"/>
      <c r="D18" s="63"/>
      <c r="E18" s="200"/>
      <c r="F18" s="201"/>
      <c r="G18" s="200"/>
      <c r="H18" s="201"/>
      <c r="I18" s="200">
        <f>SUMIF(F57:F97,A18,I57:I97)</f>
        <v>0</v>
      </c>
      <c r="J18" s="202"/>
    </row>
    <row r="19" spans="1:10" ht="23.25" customHeight="1" x14ac:dyDescent="0.2">
      <c r="A19" s="136" t="s">
        <v>143</v>
      </c>
      <c r="B19" s="38" t="s">
        <v>27</v>
      </c>
      <c r="C19" s="62"/>
      <c r="D19" s="63"/>
      <c r="E19" s="200"/>
      <c r="F19" s="201"/>
      <c r="G19" s="200"/>
      <c r="H19" s="201"/>
      <c r="I19" s="200">
        <f>SUMIF(F57:F97,A19,I57:I97)</f>
        <v>0</v>
      </c>
      <c r="J19" s="202"/>
    </row>
    <row r="20" spans="1:10" ht="23.25" customHeight="1" x14ac:dyDescent="0.2">
      <c r="A20" s="136" t="s">
        <v>144</v>
      </c>
      <c r="B20" s="38" t="s">
        <v>28</v>
      </c>
      <c r="C20" s="62"/>
      <c r="D20" s="63"/>
      <c r="E20" s="200"/>
      <c r="F20" s="201"/>
      <c r="G20" s="200"/>
      <c r="H20" s="201"/>
      <c r="I20" s="200">
        <f>SUMIF(F57:F97,A20,I57:I97)</f>
        <v>0</v>
      </c>
      <c r="J20" s="202"/>
    </row>
    <row r="21" spans="1:10" ht="23.25" customHeight="1" x14ac:dyDescent="0.2">
      <c r="A21" s="2"/>
      <c r="B21" s="48" t="s">
        <v>29</v>
      </c>
      <c r="C21" s="64"/>
      <c r="D21" s="65"/>
      <c r="E21" s="203"/>
      <c r="F21" s="227"/>
      <c r="G21" s="203"/>
      <c r="H21" s="227"/>
      <c r="I21" s="203">
        <f>SUM(I16:J20)</f>
        <v>0</v>
      </c>
      <c r="J21" s="204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198">
        <f>ZakladDPHSniVypocet</f>
        <v>0</v>
      </c>
      <c r="H23" s="199"/>
      <c r="I23" s="199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196">
        <f>IF(A24&gt;50, ROUNDUP(A23, 0), ROUNDDOWN(A23, 0))</f>
        <v>0</v>
      </c>
      <c r="H24" s="197"/>
      <c r="I24" s="197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198">
        <f>ZakladDPHZaklVypocet</f>
        <v>0</v>
      </c>
      <c r="H25" s="199"/>
      <c r="I25" s="199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214">
        <f>IF(A26&gt;50, ROUNDUP(A25, 0), ROUNDDOWN(A25, 0))</f>
        <v>0</v>
      </c>
      <c r="H26" s="215"/>
      <c r="I26" s="215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216">
        <f>CenaCelkem-(ZakladDPHSni+DPHSni+ZakladDPHZakl+DPHZakl)</f>
        <v>0</v>
      </c>
      <c r="H27" s="216"/>
      <c r="I27" s="216"/>
      <c r="J27" s="41" t="str">
        <f t="shared" si="0"/>
        <v>CZK</v>
      </c>
    </row>
    <row r="28" spans="1:10" ht="27.75" hidden="1" customHeight="1" thickBot="1" x14ac:dyDescent="0.25">
      <c r="A28" s="2"/>
      <c r="B28" s="110" t="s">
        <v>23</v>
      </c>
      <c r="C28" s="111"/>
      <c r="D28" s="111"/>
      <c r="E28" s="112"/>
      <c r="F28" s="113"/>
      <c r="G28" s="206">
        <f>ZakladDPHSniVypocet+ZakladDPHZaklVypocet</f>
        <v>0</v>
      </c>
      <c r="H28" s="206"/>
      <c r="I28" s="206"/>
      <c r="J28" s="114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0" t="s">
        <v>35</v>
      </c>
      <c r="C29" s="115"/>
      <c r="D29" s="115"/>
      <c r="E29" s="115"/>
      <c r="F29" s="116"/>
      <c r="G29" s="205">
        <f>IF(A29&gt;50, ROUNDUP(A27, 0), ROUNDDOWN(A27, 0))</f>
        <v>0</v>
      </c>
      <c r="H29" s="205"/>
      <c r="I29" s="205"/>
      <c r="J29" s="117" t="s">
        <v>63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07"/>
      <c r="E34" s="208"/>
      <c r="G34" s="209"/>
      <c r="H34" s="210"/>
      <c r="I34" s="210"/>
      <c r="J34" s="25"/>
    </row>
    <row r="35" spans="1:10" ht="12.75" customHeight="1" x14ac:dyDescent="0.2">
      <c r="A35" s="2"/>
      <c r="B35" s="2"/>
      <c r="D35" s="195" t="s">
        <v>2</v>
      </c>
      <c r="E35" s="195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89" t="s">
        <v>16</v>
      </c>
      <c r="C37" s="90"/>
      <c r="D37" s="90"/>
      <c r="E37" s="90"/>
      <c r="F37" s="91"/>
      <c r="G37" s="91"/>
      <c r="H37" s="91"/>
      <c r="I37" s="91"/>
      <c r="J37" s="92"/>
    </row>
    <row r="38" spans="1:10" ht="24.75" customHeight="1" x14ac:dyDescent="0.2">
      <c r="A38" s="88" t="s">
        <v>37</v>
      </c>
      <c r="B38" s="93" t="s">
        <v>17</v>
      </c>
      <c r="C38" s="94" t="s">
        <v>5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18</v>
      </c>
      <c r="I38" s="96" t="s">
        <v>1</v>
      </c>
      <c r="J38" s="97" t="s">
        <v>0</v>
      </c>
    </row>
    <row r="39" spans="1:10" ht="32.25" customHeight="1" x14ac:dyDescent="0.2">
      <c r="A39" s="88">
        <v>1</v>
      </c>
      <c r="B39" s="98" t="s">
        <v>45</v>
      </c>
      <c r="C39" s="190"/>
      <c r="D39" s="190"/>
      <c r="E39" s="190"/>
      <c r="F39" s="99">
        <f>'02 02 Pol'!AE756+'03.2 03.2 Pol'!AE149+'04 04 Pol'!AE107+'05 05 Pol'!AE13+'06 06 Pol'!AE47+'07 07 Pol'!AE222+'IO02 IO02 Pol'!AE13</f>
        <v>0</v>
      </c>
      <c r="G39" s="100">
        <f>'02 02 Pol'!AF756+'03.2 03.2 Pol'!AF149+'04 04 Pol'!AF107+'05 05 Pol'!AF13+'06 06 Pol'!AF47+'07 07 Pol'!AF222+'IO02 IO02 Pol'!AF13</f>
        <v>0</v>
      </c>
      <c r="H39" s="101">
        <f t="shared" ref="H39:H49" si="1">(F39*SazbaDPH1/100)+(G39*SazbaDPH2/100)</f>
        <v>0</v>
      </c>
      <c r="I39" s="101">
        <f t="shared" ref="I39:I49" si="2">F39+G39+H39</f>
        <v>0</v>
      </c>
      <c r="J39" s="102" t="str">
        <f t="shared" ref="J39:J49" si="3">IF(CenaCelkemVypocet=0,"",I39/CenaCelkemVypocet*100)</f>
        <v/>
      </c>
    </row>
    <row r="40" spans="1:10" ht="31.5" customHeight="1" x14ac:dyDescent="0.2">
      <c r="A40" s="88">
        <v>2</v>
      </c>
      <c r="B40" s="103"/>
      <c r="C40" s="186" t="s">
        <v>46</v>
      </c>
      <c r="D40" s="186"/>
      <c r="E40" s="186"/>
      <c r="F40" s="104"/>
      <c r="G40" s="105"/>
      <c r="H40" s="105">
        <f t="shared" si="1"/>
        <v>0</v>
      </c>
      <c r="I40" s="105">
        <f t="shared" si="2"/>
        <v>0</v>
      </c>
      <c r="J40" s="106" t="str">
        <f t="shared" si="3"/>
        <v/>
      </c>
    </row>
    <row r="41" spans="1:10" ht="25.5" customHeight="1" x14ac:dyDescent="0.2">
      <c r="A41" s="88">
        <v>2</v>
      </c>
      <c r="B41" s="103" t="s">
        <v>47</v>
      </c>
      <c r="C41" s="186" t="s">
        <v>48</v>
      </c>
      <c r="D41" s="186"/>
      <c r="E41" s="186"/>
      <c r="F41" s="104">
        <f>'02 02 Pol'!AE756</f>
        <v>0</v>
      </c>
      <c r="G41" s="105">
        <f>'02 02 Pol'!AF756</f>
        <v>0</v>
      </c>
      <c r="H41" s="105">
        <f t="shared" si="1"/>
        <v>0</v>
      </c>
      <c r="I41" s="105">
        <f t="shared" si="2"/>
        <v>0</v>
      </c>
      <c r="J41" s="106" t="str">
        <f t="shared" si="3"/>
        <v/>
      </c>
    </row>
    <row r="42" spans="1:10" ht="25.5" customHeight="1" x14ac:dyDescent="0.2">
      <c r="A42" s="88">
        <v>2</v>
      </c>
      <c r="B42" s="103" t="s">
        <v>49</v>
      </c>
      <c r="C42" s="186" t="s">
        <v>50</v>
      </c>
      <c r="D42" s="186"/>
      <c r="E42" s="186"/>
      <c r="F42" s="104">
        <f>'03.2 03.2 Pol'!AE149</f>
        <v>0</v>
      </c>
      <c r="G42" s="105">
        <f>'03.2 03.2 Pol'!AF149</f>
        <v>0</v>
      </c>
      <c r="H42" s="105">
        <f t="shared" si="1"/>
        <v>0</v>
      </c>
      <c r="I42" s="105">
        <f t="shared" si="2"/>
        <v>0</v>
      </c>
      <c r="J42" s="106" t="str">
        <f t="shared" si="3"/>
        <v/>
      </c>
    </row>
    <row r="43" spans="1:10" ht="25.5" customHeight="1" x14ac:dyDescent="0.2">
      <c r="A43" s="88">
        <v>2</v>
      </c>
      <c r="B43" s="103" t="s">
        <v>51</v>
      </c>
      <c r="C43" s="186" t="s">
        <v>52</v>
      </c>
      <c r="D43" s="186"/>
      <c r="E43" s="186"/>
      <c r="F43" s="104">
        <f>'04 04 Pol'!AE107</f>
        <v>0</v>
      </c>
      <c r="G43" s="105">
        <f>'04 04 Pol'!AF107</f>
        <v>0</v>
      </c>
      <c r="H43" s="105">
        <f t="shared" si="1"/>
        <v>0</v>
      </c>
      <c r="I43" s="105">
        <f t="shared" si="2"/>
        <v>0</v>
      </c>
      <c r="J43" s="106" t="str">
        <f t="shared" si="3"/>
        <v/>
      </c>
    </row>
    <row r="44" spans="1:10" ht="25.5" customHeight="1" x14ac:dyDescent="0.2">
      <c r="A44" s="88">
        <v>2</v>
      </c>
      <c r="B44" s="103" t="s">
        <v>53</v>
      </c>
      <c r="C44" s="186" t="s">
        <v>54</v>
      </c>
      <c r="D44" s="186"/>
      <c r="E44" s="186"/>
      <c r="F44" s="104">
        <f>'05 05 Pol'!AE13</f>
        <v>0</v>
      </c>
      <c r="G44" s="105">
        <f>'05 05 Pol'!AF13</f>
        <v>0</v>
      </c>
      <c r="H44" s="105">
        <f t="shared" si="1"/>
        <v>0</v>
      </c>
      <c r="I44" s="105">
        <f t="shared" si="2"/>
        <v>0</v>
      </c>
      <c r="J44" s="106" t="str">
        <f t="shared" si="3"/>
        <v/>
      </c>
    </row>
    <row r="45" spans="1:10" ht="25.5" customHeight="1" x14ac:dyDescent="0.2">
      <c r="A45" s="88">
        <v>2</v>
      </c>
      <c r="B45" s="103" t="s">
        <v>55</v>
      </c>
      <c r="C45" s="186" t="s">
        <v>56</v>
      </c>
      <c r="D45" s="186"/>
      <c r="E45" s="186"/>
      <c r="F45" s="104">
        <f>'06 06 Pol'!AE47</f>
        <v>0</v>
      </c>
      <c r="G45" s="105">
        <f>'06 06 Pol'!AF47</f>
        <v>0</v>
      </c>
      <c r="H45" s="105">
        <f t="shared" si="1"/>
        <v>0</v>
      </c>
      <c r="I45" s="105">
        <f t="shared" si="2"/>
        <v>0</v>
      </c>
      <c r="J45" s="106" t="str">
        <f t="shared" si="3"/>
        <v/>
      </c>
    </row>
    <row r="46" spans="1:10" ht="25.5" customHeight="1" x14ac:dyDescent="0.2">
      <c r="A46" s="88">
        <v>2</v>
      </c>
      <c r="B46" s="103" t="s">
        <v>57</v>
      </c>
      <c r="C46" s="186" t="s">
        <v>58</v>
      </c>
      <c r="D46" s="186"/>
      <c r="E46" s="186"/>
      <c r="F46" s="104">
        <f>'07 07 Pol'!AE222</f>
        <v>0</v>
      </c>
      <c r="G46" s="105">
        <f>'07 07 Pol'!AF222</f>
        <v>0</v>
      </c>
      <c r="H46" s="105">
        <f t="shared" si="1"/>
        <v>0</v>
      </c>
      <c r="I46" s="105">
        <f t="shared" si="2"/>
        <v>0</v>
      </c>
      <c r="J46" s="106" t="str">
        <f t="shared" si="3"/>
        <v/>
      </c>
    </row>
    <row r="47" spans="1:10" ht="25.5" customHeight="1" x14ac:dyDescent="0.2">
      <c r="A47" s="88">
        <v>2</v>
      </c>
      <c r="B47" s="103" t="s">
        <v>977</v>
      </c>
      <c r="C47" s="186" t="s">
        <v>981</v>
      </c>
      <c r="D47" s="186"/>
      <c r="E47" s="186"/>
      <c r="F47" s="104">
        <f>'IO01 IO01 Pol'!AE13</f>
        <v>0</v>
      </c>
      <c r="G47" s="105">
        <f>'IO01 IO01 Pol'!G13</f>
        <v>0</v>
      </c>
      <c r="H47" s="105">
        <f t="shared" si="1"/>
        <v>0</v>
      </c>
      <c r="I47" s="105">
        <f t="shared" si="2"/>
        <v>0</v>
      </c>
      <c r="J47" s="106" t="str">
        <f t="shared" si="3"/>
        <v/>
      </c>
    </row>
    <row r="48" spans="1:10" ht="25.5" customHeight="1" x14ac:dyDescent="0.2">
      <c r="A48" s="88"/>
      <c r="B48" s="103" t="s">
        <v>59</v>
      </c>
      <c r="C48" s="186" t="s">
        <v>60</v>
      </c>
      <c r="D48" s="186"/>
      <c r="E48" s="186"/>
      <c r="F48" s="104">
        <f>'IO02 IO02 Pol'!AE13</f>
        <v>0</v>
      </c>
      <c r="G48" s="105">
        <f>'IO02 IO02 Pol'!AF13</f>
        <v>0</v>
      </c>
      <c r="H48" s="105">
        <f t="shared" ref="H48" si="4">(F48*SazbaDPH1/100)+(G48*SazbaDPH2/100)</f>
        <v>0</v>
      </c>
      <c r="I48" s="105">
        <f t="shared" ref="I48" si="5">F48+G48+H48</f>
        <v>0</v>
      </c>
      <c r="J48" s="106" t="str">
        <f t="shared" ref="J48" si="6">IF(CenaCelkemVypocet=0,"",I48/CenaCelkemVypocet*100)</f>
        <v/>
      </c>
    </row>
    <row r="49" spans="1:10" ht="25.5" customHeight="1" x14ac:dyDescent="0.2">
      <c r="A49" s="88">
        <v>2</v>
      </c>
      <c r="B49" s="103"/>
      <c r="C49" s="186" t="s">
        <v>61</v>
      </c>
      <c r="D49" s="186"/>
      <c r="E49" s="186"/>
      <c r="F49" s="104"/>
      <c r="G49" s="105"/>
      <c r="H49" s="105">
        <f t="shared" si="1"/>
        <v>0</v>
      </c>
      <c r="I49" s="105">
        <f t="shared" si="2"/>
        <v>0</v>
      </c>
      <c r="J49" s="106" t="str">
        <f t="shared" si="3"/>
        <v/>
      </c>
    </row>
    <row r="50" spans="1:10" ht="25.5" customHeight="1" x14ac:dyDescent="0.2">
      <c r="A50" s="88"/>
      <c r="B50" s="187" t="s">
        <v>62</v>
      </c>
      <c r="C50" s="188"/>
      <c r="D50" s="188"/>
      <c r="E50" s="189"/>
      <c r="F50" s="107">
        <f>SUM(F39:F49)</f>
        <v>0</v>
      </c>
      <c r="G50" s="108">
        <f>SUM(G41:G49)</f>
        <v>0</v>
      </c>
      <c r="H50" s="108">
        <f>SUM(H41:H49)</f>
        <v>0</v>
      </c>
      <c r="I50" s="108">
        <f>SUM(I41:I49)</f>
        <v>0</v>
      </c>
      <c r="J50" s="109">
        <f>SUMIF(A39:A49,"=1",J39:J49)</f>
        <v>0</v>
      </c>
    </row>
    <row r="54" spans="1:10" ht="15.75" x14ac:dyDescent="0.25">
      <c r="B54" s="118" t="s">
        <v>64</v>
      </c>
    </row>
    <row r="56" spans="1:10" ht="25.5" customHeight="1" x14ac:dyDescent="0.2">
      <c r="A56" s="120"/>
      <c r="B56" s="123" t="s">
        <v>17</v>
      </c>
      <c r="C56" s="123" t="s">
        <v>5</v>
      </c>
      <c r="D56" s="124"/>
      <c r="E56" s="124"/>
      <c r="F56" s="125" t="s">
        <v>65</v>
      </c>
      <c r="G56" s="125"/>
      <c r="H56" s="125"/>
      <c r="I56" s="125" t="s">
        <v>29</v>
      </c>
      <c r="J56" s="125" t="s">
        <v>0</v>
      </c>
    </row>
    <row r="57" spans="1:10" ht="36.75" customHeight="1" x14ac:dyDescent="0.2">
      <c r="A57" s="121"/>
      <c r="B57" s="126" t="s">
        <v>66</v>
      </c>
      <c r="C57" s="184" t="s">
        <v>67</v>
      </c>
      <c r="D57" s="185"/>
      <c r="E57" s="185"/>
      <c r="F57" s="132" t="s">
        <v>24</v>
      </c>
      <c r="G57" s="133"/>
      <c r="H57" s="133"/>
      <c r="I57" s="133">
        <f>'02 02 Pol'!G8+'03.2 03.2 Pol'!G8+'04 04 Pol'!G8+'07 07 Pol'!G8</f>
        <v>0</v>
      </c>
      <c r="J57" s="130" t="str">
        <f>IF(I98=0,"",I57/I98*100)</f>
        <v/>
      </c>
    </row>
    <row r="58" spans="1:10" ht="36.75" customHeight="1" x14ac:dyDescent="0.2">
      <c r="A58" s="121"/>
      <c r="B58" s="126" t="s">
        <v>68</v>
      </c>
      <c r="C58" s="184" t="s">
        <v>69</v>
      </c>
      <c r="D58" s="185"/>
      <c r="E58" s="185"/>
      <c r="F58" s="132" t="s">
        <v>24</v>
      </c>
      <c r="G58" s="133"/>
      <c r="H58" s="133"/>
      <c r="I58" s="133">
        <f>'05 05 Pol'!G8</f>
        <v>0</v>
      </c>
      <c r="J58" s="130" t="str">
        <f>IF(I98=0,"",I58/I98*100)</f>
        <v/>
      </c>
    </row>
    <row r="59" spans="1:10" ht="36.75" customHeight="1" x14ac:dyDescent="0.2">
      <c r="A59" s="121"/>
      <c r="B59" s="126" t="s">
        <v>70</v>
      </c>
      <c r="C59" s="184" t="s">
        <v>71</v>
      </c>
      <c r="D59" s="185"/>
      <c r="E59" s="185"/>
      <c r="F59" s="132" t="s">
        <v>24</v>
      </c>
      <c r="G59" s="133"/>
      <c r="H59" s="133"/>
      <c r="I59" s="133">
        <f>'02 02 Pol'!G34+'07 07 Pol'!G58</f>
        <v>0</v>
      </c>
      <c r="J59" s="130" t="str">
        <f>IF(I98=0,"",I59/I98*100)</f>
        <v/>
      </c>
    </row>
    <row r="60" spans="1:10" ht="36.75" customHeight="1" x14ac:dyDescent="0.2">
      <c r="A60" s="121"/>
      <c r="B60" s="126" t="s">
        <v>72</v>
      </c>
      <c r="C60" s="184" t="s">
        <v>73</v>
      </c>
      <c r="D60" s="185"/>
      <c r="E60" s="185"/>
      <c r="F60" s="132" t="s">
        <v>24</v>
      </c>
      <c r="G60" s="133"/>
      <c r="H60" s="133"/>
      <c r="I60" s="133">
        <f>'03.2 03.2 Pol'!G46</f>
        <v>0</v>
      </c>
      <c r="J60" s="130" t="str">
        <f>IF(I98=0,"",I60/I98*100)</f>
        <v/>
      </c>
    </row>
    <row r="61" spans="1:10" ht="36.75" customHeight="1" x14ac:dyDescent="0.2">
      <c r="A61" s="121"/>
      <c r="B61" s="126" t="s">
        <v>74</v>
      </c>
      <c r="C61" s="184" t="s">
        <v>75</v>
      </c>
      <c r="D61" s="185"/>
      <c r="E61" s="185"/>
      <c r="F61" s="132" t="s">
        <v>24</v>
      </c>
      <c r="G61" s="133"/>
      <c r="H61" s="133"/>
      <c r="I61" s="133">
        <f>'02 02 Pol'!G53</f>
        <v>0</v>
      </c>
      <c r="J61" s="130" t="str">
        <f>IF(I98=0,"",I61/I98*100)</f>
        <v/>
      </c>
    </row>
    <row r="62" spans="1:10" ht="36.75" customHeight="1" x14ac:dyDescent="0.2">
      <c r="A62" s="121"/>
      <c r="B62" s="126" t="s">
        <v>76</v>
      </c>
      <c r="C62" s="184" t="s">
        <v>77</v>
      </c>
      <c r="D62" s="185"/>
      <c r="E62" s="185"/>
      <c r="F62" s="132" t="s">
        <v>24</v>
      </c>
      <c r="G62" s="133"/>
      <c r="H62" s="133"/>
      <c r="I62" s="133">
        <f>'07 07 Pol'!G94</f>
        <v>0</v>
      </c>
      <c r="J62" s="130" t="str">
        <f>IF(I98=0,"",I62/I98*100)</f>
        <v/>
      </c>
    </row>
    <row r="63" spans="1:10" ht="36.75" customHeight="1" x14ac:dyDescent="0.2">
      <c r="A63" s="121"/>
      <c r="B63" s="126" t="s">
        <v>78</v>
      </c>
      <c r="C63" s="184" t="s">
        <v>79</v>
      </c>
      <c r="D63" s="185"/>
      <c r="E63" s="185"/>
      <c r="F63" s="132" t="s">
        <v>24</v>
      </c>
      <c r="G63" s="133"/>
      <c r="H63" s="133"/>
      <c r="I63" s="133">
        <f>'02 02 Pol'!G117</f>
        <v>0</v>
      </c>
      <c r="J63" s="130" t="str">
        <f>IF(I98=0,"",I63/I98*100)</f>
        <v/>
      </c>
    </row>
    <row r="64" spans="1:10" ht="36.75" customHeight="1" x14ac:dyDescent="0.2">
      <c r="A64" s="121"/>
      <c r="B64" s="126" t="s">
        <v>80</v>
      </c>
      <c r="C64" s="184" t="s">
        <v>81</v>
      </c>
      <c r="D64" s="185"/>
      <c r="E64" s="185"/>
      <c r="F64" s="132" t="s">
        <v>24</v>
      </c>
      <c r="G64" s="133"/>
      <c r="H64" s="133"/>
      <c r="I64" s="133">
        <f>'02 02 Pol'!G134+'07 07 Pol'!G172</f>
        <v>0</v>
      </c>
      <c r="J64" s="130" t="str">
        <f>IF(I98=0,"",I64/I98*100)</f>
        <v/>
      </c>
    </row>
    <row r="65" spans="1:10" ht="36.75" customHeight="1" x14ac:dyDescent="0.2">
      <c r="A65" s="121"/>
      <c r="B65" s="126" t="s">
        <v>82</v>
      </c>
      <c r="C65" s="184" t="s">
        <v>83</v>
      </c>
      <c r="D65" s="185"/>
      <c r="E65" s="185"/>
      <c r="F65" s="132" t="s">
        <v>24</v>
      </c>
      <c r="G65" s="133"/>
      <c r="H65" s="133"/>
      <c r="I65" s="133">
        <f>'03.2 03.2 Pol'!G57</f>
        <v>0</v>
      </c>
      <c r="J65" s="130" t="str">
        <f>IF(I98=0,"",I65/I98*100)</f>
        <v/>
      </c>
    </row>
    <row r="66" spans="1:10" ht="36.75" customHeight="1" x14ac:dyDescent="0.2">
      <c r="A66" s="121"/>
      <c r="B66" s="126" t="s">
        <v>84</v>
      </c>
      <c r="C66" s="184" t="s">
        <v>85</v>
      </c>
      <c r="D66" s="185"/>
      <c r="E66" s="185"/>
      <c r="F66" s="132" t="s">
        <v>24</v>
      </c>
      <c r="G66" s="133"/>
      <c r="H66" s="133"/>
      <c r="I66" s="133">
        <f>'02 02 Pol'!G167</f>
        <v>0</v>
      </c>
      <c r="J66" s="130" t="str">
        <f>IF(I98=0,"",I66/I98*100)</f>
        <v/>
      </c>
    </row>
    <row r="67" spans="1:10" ht="36.75" customHeight="1" x14ac:dyDescent="0.2">
      <c r="A67" s="121"/>
      <c r="B67" s="126" t="s">
        <v>86</v>
      </c>
      <c r="C67" s="184" t="s">
        <v>87</v>
      </c>
      <c r="D67" s="185"/>
      <c r="E67" s="185"/>
      <c r="F67" s="132" t="s">
        <v>24</v>
      </c>
      <c r="G67" s="133"/>
      <c r="H67" s="133"/>
      <c r="I67" s="133">
        <f>'02 02 Pol'!G237</f>
        <v>0</v>
      </c>
      <c r="J67" s="130" t="str">
        <f>IF(I98=0,"",I67/I98*100)</f>
        <v/>
      </c>
    </row>
    <row r="68" spans="1:10" ht="36.75" customHeight="1" x14ac:dyDescent="0.2">
      <c r="A68" s="121"/>
      <c r="B68" s="126" t="s">
        <v>88</v>
      </c>
      <c r="C68" s="184" t="s">
        <v>89</v>
      </c>
      <c r="D68" s="185"/>
      <c r="E68" s="185"/>
      <c r="F68" s="132" t="s">
        <v>24</v>
      </c>
      <c r="G68" s="133"/>
      <c r="H68" s="133"/>
      <c r="I68" s="133">
        <f>'02 02 Pol'!G295</f>
        <v>0</v>
      </c>
      <c r="J68" s="130" t="str">
        <f>IF(I98=0,"",I68/I98*100)</f>
        <v/>
      </c>
    </row>
    <row r="69" spans="1:10" ht="36.75" customHeight="1" x14ac:dyDescent="0.2">
      <c r="A69" s="121"/>
      <c r="B69" s="126" t="s">
        <v>90</v>
      </c>
      <c r="C69" s="184" t="s">
        <v>91</v>
      </c>
      <c r="D69" s="185"/>
      <c r="E69" s="185"/>
      <c r="F69" s="132" t="s">
        <v>24</v>
      </c>
      <c r="G69" s="133"/>
      <c r="H69" s="133"/>
      <c r="I69" s="133">
        <f>'07 07 Pol'!G178+'IO02 IO02 Pol'!G8</f>
        <v>0</v>
      </c>
      <c r="J69" s="130" t="str">
        <f>IF(I98=0,"",I69/I98*100)</f>
        <v/>
      </c>
    </row>
    <row r="70" spans="1:10" ht="36.75" customHeight="1" x14ac:dyDescent="0.2">
      <c r="A70" s="121"/>
      <c r="B70" s="126" t="s">
        <v>92</v>
      </c>
      <c r="C70" s="184" t="s">
        <v>93</v>
      </c>
      <c r="D70" s="185"/>
      <c r="E70" s="185"/>
      <c r="F70" s="132" t="s">
        <v>24</v>
      </c>
      <c r="G70" s="133"/>
      <c r="H70" s="133"/>
      <c r="I70" s="133">
        <f>'03.2 03.2 Pol'!G88</f>
        <v>0</v>
      </c>
      <c r="J70" s="130" t="str">
        <f>IF(I98=0,"",I70/I98*100)</f>
        <v/>
      </c>
    </row>
    <row r="71" spans="1:10" ht="36.75" customHeight="1" x14ac:dyDescent="0.2">
      <c r="A71" s="121"/>
      <c r="B71" s="126" t="s">
        <v>94</v>
      </c>
      <c r="C71" s="184" t="s">
        <v>95</v>
      </c>
      <c r="D71" s="185"/>
      <c r="E71" s="185"/>
      <c r="F71" s="132" t="s">
        <v>24</v>
      </c>
      <c r="G71" s="133"/>
      <c r="H71" s="133"/>
      <c r="I71" s="133">
        <f>'02 02 Pol'!G324</f>
        <v>0</v>
      </c>
      <c r="J71" s="130" t="str">
        <f>IF(I98=0,"",I71/I98*100)</f>
        <v/>
      </c>
    </row>
    <row r="72" spans="1:10" ht="36.75" customHeight="1" x14ac:dyDescent="0.2">
      <c r="A72" s="121"/>
      <c r="B72" s="126" t="s">
        <v>96</v>
      </c>
      <c r="C72" s="184" t="s">
        <v>97</v>
      </c>
      <c r="D72" s="185"/>
      <c r="E72" s="185"/>
      <c r="F72" s="132" t="s">
        <v>24</v>
      </c>
      <c r="G72" s="133"/>
      <c r="H72" s="133"/>
      <c r="I72" s="133">
        <f>'02 02 Pol'!G327+'03.2 03.2 Pol'!G119+'04 04 Pol'!G27+'06 06 Pol'!G8+'07 07 Pol'!G191</f>
        <v>0</v>
      </c>
      <c r="J72" s="130" t="str">
        <f>IF(I98=0,"",I72/I98*100)</f>
        <v/>
      </c>
    </row>
    <row r="73" spans="1:10" ht="36.75" customHeight="1" x14ac:dyDescent="0.2">
      <c r="A73" s="121"/>
      <c r="B73" s="126" t="s">
        <v>98</v>
      </c>
      <c r="C73" s="184" t="s">
        <v>99</v>
      </c>
      <c r="D73" s="185"/>
      <c r="E73" s="185"/>
      <c r="F73" s="132" t="s">
        <v>24</v>
      </c>
      <c r="G73" s="133"/>
      <c r="H73" s="133"/>
      <c r="I73" s="133">
        <f>'06 06 Pol'!G13</f>
        <v>0</v>
      </c>
      <c r="J73" s="130" t="str">
        <f>IF(I98=0,"",I73/I98*100)</f>
        <v/>
      </c>
    </row>
    <row r="74" spans="1:10" ht="36.75" customHeight="1" x14ac:dyDescent="0.2">
      <c r="A74" s="121"/>
      <c r="B74" s="126" t="s">
        <v>100</v>
      </c>
      <c r="C74" s="184" t="s">
        <v>101</v>
      </c>
      <c r="D74" s="185"/>
      <c r="E74" s="185"/>
      <c r="F74" s="132" t="s">
        <v>24</v>
      </c>
      <c r="G74" s="133"/>
      <c r="H74" s="133"/>
      <c r="I74" s="133">
        <f>'04 04 Pol'!G32</f>
        <v>0</v>
      </c>
      <c r="J74" s="130" t="str">
        <f>IF(I98=0,"",I74/I98*100)</f>
        <v/>
      </c>
    </row>
    <row r="75" spans="1:10" ht="36.75" customHeight="1" x14ac:dyDescent="0.2">
      <c r="A75" s="121"/>
      <c r="B75" s="126" t="s">
        <v>102</v>
      </c>
      <c r="C75" s="184" t="s">
        <v>103</v>
      </c>
      <c r="D75" s="185"/>
      <c r="E75" s="185"/>
      <c r="F75" s="132" t="s">
        <v>24</v>
      </c>
      <c r="G75" s="133"/>
      <c r="H75" s="133"/>
      <c r="I75" s="133">
        <f>'04 04 Pol'!G40</f>
        <v>0</v>
      </c>
      <c r="J75" s="130" t="str">
        <f>IF(I98=0,"",I75/I98*100)</f>
        <v/>
      </c>
    </row>
    <row r="76" spans="1:10" ht="36.75" customHeight="1" x14ac:dyDescent="0.2">
      <c r="A76" s="121"/>
      <c r="B76" s="126" t="s">
        <v>104</v>
      </c>
      <c r="C76" s="184" t="s">
        <v>105</v>
      </c>
      <c r="D76" s="185"/>
      <c r="E76" s="185"/>
      <c r="F76" s="132" t="s">
        <v>24</v>
      </c>
      <c r="G76" s="133"/>
      <c r="H76" s="133"/>
      <c r="I76" s="133">
        <f>'02 02 Pol'!G341+'03.2 03.2 Pol'!G124+'04 04 Pol'!G46+'06 06 Pol'!G21+'07 07 Pol'!G196</f>
        <v>0</v>
      </c>
      <c r="J76" s="130" t="str">
        <f>IF(I98=0,"",I76/I98*100)</f>
        <v/>
      </c>
    </row>
    <row r="77" spans="1:10" ht="36.75" customHeight="1" x14ac:dyDescent="0.2">
      <c r="A77" s="121"/>
      <c r="B77" s="126" t="s">
        <v>106</v>
      </c>
      <c r="C77" s="184" t="s">
        <v>107</v>
      </c>
      <c r="D77" s="185"/>
      <c r="E77" s="185"/>
      <c r="F77" s="132" t="s">
        <v>24</v>
      </c>
      <c r="G77" s="133"/>
      <c r="H77" s="133"/>
      <c r="I77" s="133">
        <f>'02 02 Pol'!G349</f>
        <v>0</v>
      </c>
      <c r="J77" s="130" t="str">
        <f>IF(I98=0,"",I77/I98*100)</f>
        <v/>
      </c>
    </row>
    <row r="78" spans="1:10" ht="36.75" customHeight="1" x14ac:dyDescent="0.2">
      <c r="A78" s="121"/>
      <c r="B78" s="126" t="s">
        <v>108</v>
      </c>
      <c r="C78" s="184" t="s">
        <v>109</v>
      </c>
      <c r="D78" s="185"/>
      <c r="E78" s="185"/>
      <c r="F78" s="132" t="s">
        <v>25</v>
      </c>
      <c r="G78" s="133"/>
      <c r="H78" s="133"/>
      <c r="I78" s="133">
        <f>'02 02 Pol'!G354</f>
        <v>0</v>
      </c>
      <c r="J78" s="130" t="str">
        <f>IF(I98=0,"",I78/I98*100)</f>
        <v/>
      </c>
    </row>
    <row r="79" spans="1:10" ht="36.75" customHeight="1" x14ac:dyDescent="0.2">
      <c r="A79" s="121"/>
      <c r="B79" s="126" t="s">
        <v>110</v>
      </c>
      <c r="C79" s="184" t="s">
        <v>111</v>
      </c>
      <c r="D79" s="185"/>
      <c r="E79" s="185"/>
      <c r="F79" s="132" t="s">
        <v>25</v>
      </c>
      <c r="G79" s="133"/>
      <c r="H79" s="133"/>
      <c r="I79" s="133">
        <f>'02 02 Pol'!G391</f>
        <v>0</v>
      </c>
      <c r="J79" s="130" t="str">
        <f>IF(I98=0,"",I79/I98*100)</f>
        <v/>
      </c>
    </row>
    <row r="80" spans="1:10" ht="36.75" customHeight="1" x14ac:dyDescent="0.2">
      <c r="A80" s="121"/>
      <c r="B80" s="126" t="s">
        <v>112</v>
      </c>
      <c r="C80" s="184" t="s">
        <v>113</v>
      </c>
      <c r="D80" s="185"/>
      <c r="E80" s="185"/>
      <c r="F80" s="132" t="s">
        <v>25</v>
      </c>
      <c r="G80" s="133"/>
      <c r="H80" s="133"/>
      <c r="I80" s="133">
        <f>'02 02 Pol'!G412</f>
        <v>0</v>
      </c>
      <c r="J80" s="130" t="str">
        <f>IF(I98=0,"",I80/I98*100)</f>
        <v/>
      </c>
    </row>
    <row r="81" spans="1:10" ht="36.75" customHeight="1" x14ac:dyDescent="0.2">
      <c r="A81" s="121"/>
      <c r="B81" s="126" t="s">
        <v>114</v>
      </c>
      <c r="C81" s="184" t="s">
        <v>115</v>
      </c>
      <c r="D81" s="185"/>
      <c r="E81" s="185"/>
      <c r="F81" s="132" t="s">
        <v>25</v>
      </c>
      <c r="G81" s="133"/>
      <c r="H81" s="133"/>
      <c r="I81" s="133">
        <f>'02 02 Pol'!G495</f>
        <v>0</v>
      </c>
      <c r="J81" s="130" t="str">
        <f>IF(I98=0,"",I81/I98*100)</f>
        <v/>
      </c>
    </row>
    <row r="82" spans="1:10" ht="36.75" customHeight="1" x14ac:dyDescent="0.2">
      <c r="A82" s="121"/>
      <c r="B82" s="126" t="s">
        <v>116</v>
      </c>
      <c r="C82" s="184" t="s">
        <v>117</v>
      </c>
      <c r="D82" s="185"/>
      <c r="E82" s="185"/>
      <c r="F82" s="132" t="s">
        <v>25</v>
      </c>
      <c r="G82" s="133"/>
      <c r="H82" s="133"/>
      <c r="I82" s="133">
        <f>'02 02 Pol'!G498</f>
        <v>0</v>
      </c>
      <c r="J82" s="130" t="str">
        <f>IF(I98=0,"",I82/I98*100)</f>
        <v/>
      </c>
    </row>
    <row r="83" spans="1:10" ht="36.75" customHeight="1" x14ac:dyDescent="0.2">
      <c r="A83" s="121"/>
      <c r="B83" s="126" t="s">
        <v>118</v>
      </c>
      <c r="C83" s="184" t="s">
        <v>119</v>
      </c>
      <c r="D83" s="185"/>
      <c r="E83" s="185"/>
      <c r="F83" s="132" t="s">
        <v>25</v>
      </c>
      <c r="G83" s="133"/>
      <c r="H83" s="133"/>
      <c r="I83" s="133">
        <f>'02 02 Pol'!G501</f>
        <v>0</v>
      </c>
      <c r="J83" s="130" t="str">
        <f>IF(I98=0,"",I83/I98*100)</f>
        <v/>
      </c>
    </row>
    <row r="84" spans="1:10" ht="36.75" customHeight="1" x14ac:dyDescent="0.2">
      <c r="A84" s="121"/>
      <c r="B84" s="126" t="s">
        <v>120</v>
      </c>
      <c r="C84" s="184" t="s">
        <v>121</v>
      </c>
      <c r="D84" s="185"/>
      <c r="E84" s="185"/>
      <c r="F84" s="132" t="s">
        <v>25</v>
      </c>
      <c r="G84" s="133"/>
      <c r="H84" s="133"/>
      <c r="I84" s="133">
        <f>'02 02 Pol'!G504</f>
        <v>0</v>
      </c>
      <c r="J84" s="130" t="str">
        <f>IF(I98=0,"",I84/I98*100)</f>
        <v/>
      </c>
    </row>
    <row r="85" spans="1:10" ht="36.75" customHeight="1" x14ac:dyDescent="0.2">
      <c r="A85" s="121"/>
      <c r="B85" s="126" t="s">
        <v>122</v>
      </c>
      <c r="C85" s="184" t="s">
        <v>123</v>
      </c>
      <c r="D85" s="185"/>
      <c r="E85" s="185"/>
      <c r="F85" s="132" t="s">
        <v>25</v>
      </c>
      <c r="G85" s="133"/>
      <c r="H85" s="133"/>
      <c r="I85" s="133">
        <f>'02 02 Pol'!G554</f>
        <v>0</v>
      </c>
      <c r="J85" s="130" t="str">
        <f>IF(I98=0,"",I85/I98*100)</f>
        <v/>
      </c>
    </row>
    <row r="86" spans="1:10" ht="36.75" customHeight="1" x14ac:dyDescent="0.2">
      <c r="A86" s="121"/>
      <c r="B86" s="126" t="s">
        <v>124</v>
      </c>
      <c r="C86" s="184" t="s">
        <v>125</v>
      </c>
      <c r="D86" s="185"/>
      <c r="E86" s="185"/>
      <c r="F86" s="132" t="s">
        <v>25</v>
      </c>
      <c r="G86" s="133"/>
      <c r="H86" s="133"/>
      <c r="I86" s="133">
        <f>'02 02 Pol'!G581</f>
        <v>0</v>
      </c>
      <c r="J86" s="130" t="str">
        <f>IF(I98=0,"",I86/I98*100)</f>
        <v/>
      </c>
    </row>
    <row r="87" spans="1:10" ht="36.75" customHeight="1" x14ac:dyDescent="0.2">
      <c r="A87" s="121"/>
      <c r="B87" s="126" t="s">
        <v>126</v>
      </c>
      <c r="C87" s="184" t="s">
        <v>127</v>
      </c>
      <c r="D87" s="185"/>
      <c r="E87" s="185"/>
      <c r="F87" s="132" t="s">
        <v>25</v>
      </c>
      <c r="G87" s="133"/>
      <c r="H87" s="133"/>
      <c r="I87" s="133">
        <f>'02 02 Pol'!G590</f>
        <v>0</v>
      </c>
      <c r="J87" s="130" t="str">
        <f>IF(I98=0,"",I87/I98*100)</f>
        <v/>
      </c>
    </row>
    <row r="88" spans="1:10" ht="36.75" customHeight="1" x14ac:dyDescent="0.2">
      <c r="A88" s="121"/>
      <c r="B88" s="126" t="s">
        <v>128</v>
      </c>
      <c r="C88" s="184" t="s">
        <v>129</v>
      </c>
      <c r="D88" s="185"/>
      <c r="E88" s="185"/>
      <c r="F88" s="132" t="s">
        <v>25</v>
      </c>
      <c r="G88" s="133"/>
      <c r="H88" s="133"/>
      <c r="I88" s="133">
        <f>'02 02 Pol'!G608</f>
        <v>0</v>
      </c>
      <c r="J88" s="130" t="str">
        <f>IF(I98=0,"",I88/I98*100)</f>
        <v/>
      </c>
    </row>
    <row r="89" spans="1:10" ht="36.75" customHeight="1" x14ac:dyDescent="0.2">
      <c r="A89" s="121"/>
      <c r="B89" s="126" t="s">
        <v>130</v>
      </c>
      <c r="C89" s="184" t="s">
        <v>131</v>
      </c>
      <c r="D89" s="185"/>
      <c r="E89" s="185"/>
      <c r="F89" s="132" t="s">
        <v>25</v>
      </c>
      <c r="G89" s="133"/>
      <c r="H89" s="133"/>
      <c r="I89" s="133">
        <f>'02 02 Pol'!G614</f>
        <v>0</v>
      </c>
      <c r="J89" s="130" t="str">
        <f>IF(I98=0,"",I89/I98*100)</f>
        <v/>
      </c>
    </row>
    <row r="90" spans="1:10" ht="36.75" customHeight="1" x14ac:dyDescent="0.2">
      <c r="A90" s="121"/>
      <c r="B90" s="126" t="s">
        <v>132</v>
      </c>
      <c r="C90" s="184" t="s">
        <v>133</v>
      </c>
      <c r="D90" s="185"/>
      <c r="E90" s="185"/>
      <c r="F90" s="132" t="s">
        <v>25</v>
      </c>
      <c r="G90" s="133"/>
      <c r="H90" s="133"/>
      <c r="I90" s="133">
        <f>'02 02 Pol'!G623</f>
        <v>0</v>
      </c>
      <c r="J90" s="130" t="str">
        <f>IF(I98=0,"",I90/I98*100)</f>
        <v/>
      </c>
    </row>
    <row r="91" spans="1:10" ht="36.75" customHeight="1" x14ac:dyDescent="0.2">
      <c r="A91" s="121"/>
      <c r="B91" s="126" t="s">
        <v>134</v>
      </c>
      <c r="C91" s="184" t="s">
        <v>135</v>
      </c>
      <c r="D91" s="185"/>
      <c r="E91" s="185"/>
      <c r="F91" s="132" t="s">
        <v>25</v>
      </c>
      <c r="G91" s="133"/>
      <c r="H91" s="133"/>
      <c r="I91" s="133">
        <f>'02 02 Pol'!G679</f>
        <v>0</v>
      </c>
      <c r="J91" s="130" t="str">
        <f>IF(I98=0,"",I91/I98*100)</f>
        <v/>
      </c>
    </row>
    <row r="92" spans="1:10" ht="36.75" customHeight="1" x14ac:dyDescent="0.2">
      <c r="A92" s="121"/>
      <c r="B92" s="126" t="s">
        <v>136</v>
      </c>
      <c r="C92" s="184" t="s">
        <v>137</v>
      </c>
      <c r="D92" s="185"/>
      <c r="E92" s="185"/>
      <c r="F92" s="132" t="s">
        <v>25</v>
      </c>
      <c r="G92" s="133"/>
      <c r="H92" s="133"/>
      <c r="I92" s="133">
        <f>'02 02 Pol'!G698</f>
        <v>0</v>
      </c>
      <c r="J92" s="130" t="str">
        <f>IF(I98=0,"",I92/I98*100)</f>
        <v/>
      </c>
    </row>
    <row r="93" spans="1:10" ht="36.75" customHeight="1" x14ac:dyDescent="0.2">
      <c r="A93" s="121"/>
      <c r="B93" s="126" t="s">
        <v>138</v>
      </c>
      <c r="C93" s="184" t="s">
        <v>139</v>
      </c>
      <c r="D93" s="185"/>
      <c r="E93" s="185"/>
      <c r="F93" s="132" t="s">
        <v>26</v>
      </c>
      <c r="G93" s="133"/>
      <c r="H93" s="133"/>
      <c r="I93" s="133">
        <f>'02 02 Pol'!G732+'IO01 IO01 Pol'!G8</f>
        <v>0</v>
      </c>
      <c r="J93" s="130" t="str">
        <f>IF(I98=0,"",I93/I98*100)</f>
        <v/>
      </c>
    </row>
    <row r="94" spans="1:10" ht="36.75" customHeight="1" x14ac:dyDescent="0.2">
      <c r="A94" s="121"/>
      <c r="B94" s="258" t="s">
        <v>973</v>
      </c>
      <c r="C94" s="262" t="s">
        <v>974</v>
      </c>
      <c r="D94" s="263"/>
      <c r="E94" s="263"/>
      <c r="F94" s="259" t="s">
        <v>26</v>
      </c>
      <c r="G94" s="260"/>
      <c r="H94" s="260"/>
      <c r="I94" s="285">
        <f>'02 02 Pol'!G735</f>
        <v>0</v>
      </c>
      <c r="J94" s="261" t="str">
        <f>IF(I98=0,"",I94/I98*100)</f>
        <v/>
      </c>
    </row>
    <row r="95" spans="1:10" ht="36.75" customHeight="1" x14ac:dyDescent="0.2">
      <c r="A95" s="121"/>
      <c r="B95" s="126" t="s">
        <v>140</v>
      </c>
      <c r="C95" s="184" t="s">
        <v>141</v>
      </c>
      <c r="D95" s="185"/>
      <c r="E95" s="185"/>
      <c r="F95" s="132" t="s">
        <v>142</v>
      </c>
      <c r="G95" s="133"/>
      <c r="H95" s="133"/>
      <c r="I95" s="133">
        <f>'04 04 Pol'!G52</f>
        <v>0</v>
      </c>
      <c r="J95" s="130" t="str">
        <f>IF(I98=0,"",I95/I98*100)</f>
        <v/>
      </c>
    </row>
    <row r="96" spans="1:10" ht="36.75" customHeight="1" x14ac:dyDescent="0.2">
      <c r="A96" s="121"/>
      <c r="B96" s="126" t="s">
        <v>143</v>
      </c>
      <c r="C96" s="184" t="s">
        <v>27</v>
      </c>
      <c r="D96" s="185"/>
      <c r="E96" s="185"/>
      <c r="F96" s="132" t="s">
        <v>143</v>
      </c>
      <c r="G96" s="133"/>
      <c r="H96" s="133"/>
      <c r="I96" s="133">
        <f>'02 02 Pol'!G738+'03.2 03.2 Pol'!G131+'04 04 Pol'!G89+'06 06 Pol'!G29+'07 07 Pol'!G204</f>
        <v>0</v>
      </c>
      <c r="J96" s="130" t="str">
        <f>IF(I98=0,"",I96/I98*100)</f>
        <v/>
      </c>
    </row>
    <row r="97" spans="1:10" ht="36.75" customHeight="1" x14ac:dyDescent="0.2">
      <c r="A97" s="121"/>
      <c r="B97" s="126" t="s">
        <v>144</v>
      </c>
      <c r="C97" s="184" t="s">
        <v>28</v>
      </c>
      <c r="D97" s="185"/>
      <c r="E97" s="185"/>
      <c r="F97" s="132" t="s">
        <v>144</v>
      </c>
      <c r="G97" s="133"/>
      <c r="H97" s="133"/>
      <c r="I97" s="133">
        <f>'02 02 Pol'!G748+'03.2 03.2 Pol'!G141+'04 04 Pol'!G99+'06 06 Pol'!G39+'07 07 Pol'!G214</f>
        <v>0</v>
      </c>
      <c r="J97" s="130" t="str">
        <f>IF(I98=0,"",I97/I98*100)</f>
        <v/>
      </c>
    </row>
    <row r="98" spans="1:10" ht="25.5" customHeight="1" x14ac:dyDescent="0.2">
      <c r="A98" s="122"/>
      <c r="B98" s="127" t="s">
        <v>1</v>
      </c>
      <c r="C98" s="128"/>
      <c r="D98" s="129"/>
      <c r="E98" s="129"/>
      <c r="F98" s="134"/>
      <c r="G98" s="135"/>
      <c r="H98" s="135"/>
      <c r="I98" s="135">
        <f>SUM(I57:I97)</f>
        <v>0</v>
      </c>
      <c r="J98" s="131">
        <f>SUM(J57:J97)</f>
        <v>0</v>
      </c>
    </row>
    <row r="99" spans="1:10" x14ac:dyDescent="0.2">
      <c r="F99" s="86"/>
      <c r="G99" s="86"/>
      <c r="H99" s="86"/>
      <c r="I99" s="86"/>
      <c r="J99" s="87"/>
    </row>
    <row r="100" spans="1:10" x14ac:dyDescent="0.2">
      <c r="F100" s="86"/>
      <c r="G100" s="86"/>
      <c r="H100" s="86"/>
      <c r="I100" s="86"/>
      <c r="J100" s="87"/>
    </row>
    <row r="101" spans="1:10" x14ac:dyDescent="0.2">
      <c r="F101" s="86"/>
      <c r="G101" s="86"/>
      <c r="H101" s="86"/>
      <c r="I101" s="86"/>
      <c r="J101" s="87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94"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G34:I34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C42:E42"/>
    <mergeCell ref="C39:E39"/>
    <mergeCell ref="C40:E40"/>
    <mergeCell ref="C41:E41"/>
    <mergeCell ref="C43:E43"/>
    <mergeCell ref="C44:E44"/>
    <mergeCell ref="C45:E45"/>
    <mergeCell ref="C49:E49"/>
    <mergeCell ref="B50:E50"/>
    <mergeCell ref="C46:E46"/>
    <mergeCell ref="C47:E47"/>
    <mergeCell ref="C48:E48"/>
    <mergeCell ref="C62:E62"/>
    <mergeCell ref="C63:E63"/>
    <mergeCell ref="C64:E64"/>
    <mergeCell ref="C65:E65"/>
    <mergeCell ref="C57:E57"/>
    <mergeCell ref="C58:E58"/>
    <mergeCell ref="C59:E59"/>
    <mergeCell ref="C60:E60"/>
    <mergeCell ref="C61:E61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5:E85"/>
    <mergeCell ref="C86:E86"/>
    <mergeCell ref="C87:E87"/>
    <mergeCell ref="C88:E88"/>
    <mergeCell ref="C81:E81"/>
    <mergeCell ref="C82:E82"/>
    <mergeCell ref="C83:E83"/>
    <mergeCell ref="C84:E84"/>
    <mergeCell ref="C97:E97"/>
    <mergeCell ref="C93:E93"/>
    <mergeCell ref="C95:E95"/>
    <mergeCell ref="C96:E96"/>
    <mergeCell ref="C89:E89"/>
    <mergeCell ref="C90:E90"/>
    <mergeCell ref="C91:E91"/>
    <mergeCell ref="C92:E92"/>
    <mergeCell ref="C94:E9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 collapsed="1"/>
    <col min="2" max="2" width="14.42578125" style="3" customWidth="1" collapsed="1"/>
    <col min="3" max="3" width="38.28515625" style="7" customWidth="1" collapsed="1"/>
    <col min="4" max="4" width="4.5703125" style="3" customWidth="1" collapsed="1"/>
    <col min="5" max="5" width="10.5703125" style="3" customWidth="1" collapsed="1"/>
    <col min="6" max="6" width="9.85546875" style="3" customWidth="1" collapsed="1"/>
    <col min="7" max="7" width="12.7109375" style="3" customWidth="1" collapsed="1"/>
    <col min="8" max="16384" width="9.140625" style="3" collapsed="1"/>
  </cols>
  <sheetData>
    <row r="1" spans="1:7" ht="15.75" x14ac:dyDescent="0.2">
      <c r="A1" s="235" t="s">
        <v>6</v>
      </c>
      <c r="B1" s="235"/>
      <c r="C1" s="236"/>
      <c r="D1" s="235"/>
      <c r="E1" s="235"/>
      <c r="F1" s="235"/>
      <c r="G1" s="235"/>
    </row>
    <row r="2" spans="1:7" ht="24.95" customHeight="1" x14ac:dyDescent="0.2">
      <c r="A2" s="50" t="s">
        <v>7</v>
      </c>
      <c r="B2" s="49"/>
      <c r="C2" s="237"/>
      <c r="D2" s="237"/>
      <c r="E2" s="237"/>
      <c r="F2" s="237"/>
      <c r="G2" s="238"/>
    </row>
    <row r="3" spans="1:7" ht="24.95" customHeight="1" x14ac:dyDescent="0.2">
      <c r="A3" s="50" t="s">
        <v>8</v>
      </c>
      <c r="B3" s="49"/>
      <c r="C3" s="237"/>
      <c r="D3" s="237"/>
      <c r="E3" s="237"/>
      <c r="F3" s="237"/>
      <c r="G3" s="238"/>
    </row>
    <row r="4" spans="1:7" ht="24.95" customHeight="1" x14ac:dyDescent="0.2">
      <c r="A4" s="50" t="s">
        <v>9</v>
      </c>
      <c r="B4" s="49"/>
      <c r="C4" s="237"/>
      <c r="D4" s="237"/>
      <c r="E4" s="237"/>
      <c r="F4" s="237"/>
      <c r="G4" s="238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3"/>
  <sheetViews>
    <sheetView workbookViewId="0">
      <pane ySplit="7" topLeftCell="A728" activePane="bottomLeft" state="frozen"/>
      <selection pane="bottomLeft" activeCell="C737" sqref="C737:G737"/>
    </sheetView>
  </sheetViews>
  <sheetFormatPr defaultRowHeight="12.75" outlineLevelRow="1" x14ac:dyDescent="0.2"/>
  <cols>
    <col min="1" max="1" width="3.42578125" customWidth="1" collapsed="1"/>
    <col min="2" max="2" width="12.5703125" style="119" customWidth="1" collapsed="1"/>
    <col min="3" max="3" width="63.28515625" style="119" customWidth="1" collapsed="1"/>
    <col min="4" max="4" width="4.85546875" customWidth="1" collapsed="1"/>
    <col min="5" max="5" width="10.5703125" customWidth="1" collapsed="1"/>
    <col min="6" max="6" width="9.85546875" customWidth="1" collapsed="1"/>
    <col min="7" max="7" width="12.7109375" customWidth="1" collapsed="1"/>
    <col min="8" max="17" width="0" hidden="1" customWidth="1" collapsed="1"/>
    <col min="18" max="18" width="6.85546875" customWidth="1" collapsed="1"/>
    <col min="20" max="24" width="0" hidden="1" customWidth="1" collapsed="1"/>
    <col min="29" max="29" width="0" hidden="1" customWidth="1" collapsed="1"/>
    <col min="31" max="41" width="0" hidden="1" customWidth="1" collapsed="1"/>
    <col min="53" max="53" width="98.7109375" customWidth="1" collapsed="1"/>
  </cols>
  <sheetData>
    <row r="1" spans="1:60" ht="15.75" customHeight="1" x14ac:dyDescent="0.25">
      <c r="A1" s="251" t="s">
        <v>145</v>
      </c>
      <c r="B1" s="251"/>
      <c r="C1" s="251"/>
      <c r="D1" s="251"/>
      <c r="E1" s="251"/>
      <c r="F1" s="251"/>
      <c r="G1" s="251"/>
      <c r="AG1" t="s">
        <v>146</v>
      </c>
    </row>
    <row r="2" spans="1:60" ht="24.95" customHeight="1" x14ac:dyDescent="0.2">
      <c r="A2" s="137" t="s">
        <v>7</v>
      </c>
      <c r="B2" s="49" t="s">
        <v>43</v>
      </c>
      <c r="C2" s="252" t="s">
        <v>44</v>
      </c>
      <c r="D2" s="253"/>
      <c r="E2" s="253"/>
      <c r="F2" s="253"/>
      <c r="G2" s="254"/>
      <c r="AG2" t="s">
        <v>147</v>
      </c>
    </row>
    <row r="3" spans="1:60" ht="24.95" customHeight="1" x14ac:dyDescent="0.2">
      <c r="A3" s="137" t="s">
        <v>8</v>
      </c>
      <c r="B3" s="49" t="s">
        <v>47</v>
      </c>
      <c r="C3" s="252" t="s">
        <v>48</v>
      </c>
      <c r="D3" s="253"/>
      <c r="E3" s="253"/>
      <c r="F3" s="253"/>
      <c r="G3" s="254"/>
      <c r="AC3" s="119" t="s">
        <v>147</v>
      </c>
      <c r="AG3" t="s">
        <v>148</v>
      </c>
    </row>
    <row r="4" spans="1:60" ht="24.95" customHeight="1" x14ac:dyDescent="0.2">
      <c r="A4" s="138" t="s">
        <v>9</v>
      </c>
      <c r="B4" s="139" t="s">
        <v>47</v>
      </c>
      <c r="C4" s="255" t="s">
        <v>48</v>
      </c>
      <c r="D4" s="256"/>
      <c r="E4" s="256"/>
      <c r="F4" s="256"/>
      <c r="G4" s="257"/>
      <c r="AG4" t="s">
        <v>149</v>
      </c>
    </row>
    <row r="5" spans="1:60" x14ac:dyDescent="0.2">
      <c r="D5" s="10"/>
    </row>
    <row r="6" spans="1:60" ht="38.25" x14ac:dyDescent="0.2">
      <c r="A6" s="141" t="s">
        <v>150</v>
      </c>
      <c r="B6" s="143" t="s">
        <v>151</v>
      </c>
      <c r="C6" s="143" t="s">
        <v>152</v>
      </c>
      <c r="D6" s="142" t="s">
        <v>153</v>
      </c>
      <c r="E6" s="141" t="s">
        <v>154</v>
      </c>
      <c r="F6" s="140" t="s">
        <v>155</v>
      </c>
      <c r="G6" s="141" t="s">
        <v>29</v>
      </c>
      <c r="H6" s="144" t="s">
        <v>30</v>
      </c>
      <c r="I6" s="144" t="s">
        <v>156</v>
      </c>
      <c r="J6" s="144" t="s">
        <v>31</v>
      </c>
      <c r="K6" s="144" t="s">
        <v>157</v>
      </c>
      <c r="L6" s="144" t="s">
        <v>158</v>
      </c>
      <c r="M6" s="144" t="s">
        <v>159</v>
      </c>
      <c r="N6" s="144" t="s">
        <v>160</v>
      </c>
      <c r="O6" s="144" t="s">
        <v>161</v>
      </c>
      <c r="P6" s="144" t="s">
        <v>162</v>
      </c>
      <c r="Q6" s="144" t="s">
        <v>163</v>
      </c>
      <c r="R6" s="144" t="s">
        <v>164</v>
      </c>
      <c r="S6" s="144" t="s">
        <v>165</v>
      </c>
      <c r="T6" s="144" t="s">
        <v>166</v>
      </c>
      <c r="U6" s="144" t="s">
        <v>167</v>
      </c>
      <c r="V6" s="144" t="s">
        <v>168</v>
      </c>
      <c r="W6" s="144" t="s">
        <v>169</v>
      </c>
      <c r="X6" s="144" t="s">
        <v>170</v>
      </c>
    </row>
    <row r="7" spans="1:60" hidden="1" x14ac:dyDescent="0.2">
      <c r="A7" s="3"/>
      <c r="B7" s="4"/>
      <c r="C7" s="4"/>
      <c r="D7" s="6"/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</row>
    <row r="8" spans="1:60" x14ac:dyDescent="0.2">
      <c r="A8" s="160" t="s">
        <v>171</v>
      </c>
      <c r="B8" s="161" t="s">
        <v>66</v>
      </c>
      <c r="C8" s="176" t="s">
        <v>67</v>
      </c>
      <c r="D8" s="162"/>
      <c r="E8" s="163"/>
      <c r="F8" s="164"/>
      <c r="G8" s="164">
        <f>SUMIF(AG9:AG33,"&lt;&gt;NOR",G9:G33)</f>
        <v>0</v>
      </c>
      <c r="H8" s="164"/>
      <c r="I8" s="164">
        <f>SUM(I9:I33)</f>
        <v>0</v>
      </c>
      <c r="J8" s="164"/>
      <c r="K8" s="164">
        <f>SUM(K9:K33)</f>
        <v>0</v>
      </c>
      <c r="L8" s="164"/>
      <c r="M8" s="164">
        <f>SUM(M9:M33)</f>
        <v>0</v>
      </c>
      <c r="N8" s="164"/>
      <c r="O8" s="164">
        <f>SUM(O9:O33)</f>
        <v>5.27</v>
      </c>
      <c r="P8" s="164"/>
      <c r="Q8" s="164">
        <f>SUM(Q9:Q33)</f>
        <v>0</v>
      </c>
      <c r="R8" s="164"/>
      <c r="S8" s="164"/>
      <c r="T8" s="165"/>
      <c r="U8" s="159"/>
      <c r="V8" s="159">
        <f>SUM(V9:V33)</f>
        <v>2.91</v>
      </c>
      <c r="W8" s="159"/>
      <c r="X8" s="159"/>
      <c r="AG8" t="s">
        <v>172</v>
      </c>
    </row>
    <row r="9" spans="1:60" outlineLevel="1" x14ac:dyDescent="0.2">
      <c r="A9" s="166">
        <v>1</v>
      </c>
      <c r="B9" s="167" t="s">
        <v>275</v>
      </c>
      <c r="C9" s="177" t="s">
        <v>276</v>
      </c>
      <c r="D9" s="168" t="s">
        <v>181</v>
      </c>
      <c r="E9" s="169">
        <v>11.6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1">
        <f>G9*(1+L9/100)</f>
        <v>0</v>
      </c>
      <c r="N9" s="171">
        <v>0</v>
      </c>
      <c r="O9" s="171">
        <f>ROUND(E9*N9,2)</f>
        <v>0</v>
      </c>
      <c r="P9" s="171">
        <v>0</v>
      </c>
      <c r="Q9" s="171">
        <f>ROUND(E9*P9,2)</f>
        <v>0</v>
      </c>
      <c r="R9" s="171" t="s">
        <v>277</v>
      </c>
      <c r="S9" s="171" t="s">
        <v>182</v>
      </c>
      <c r="T9" s="172" t="s">
        <v>182</v>
      </c>
      <c r="U9" s="155">
        <v>0.23</v>
      </c>
      <c r="V9" s="155">
        <f>ROUND(E9*U9,2)</f>
        <v>2.67</v>
      </c>
      <c r="W9" s="155"/>
      <c r="X9" s="155" t="s">
        <v>176</v>
      </c>
      <c r="Y9" s="145"/>
      <c r="Z9" s="145"/>
      <c r="AA9" s="145"/>
      <c r="AB9" s="145"/>
      <c r="AC9" s="145"/>
      <c r="AD9" s="145"/>
      <c r="AE9" s="145"/>
      <c r="AF9" s="145"/>
      <c r="AG9" s="145" t="s">
        <v>177</v>
      </c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</row>
    <row r="10" spans="1:60" ht="22.5" outlineLevel="1" x14ac:dyDescent="0.2">
      <c r="A10" s="152"/>
      <c r="B10" s="153"/>
      <c r="C10" s="247" t="s">
        <v>278</v>
      </c>
      <c r="D10" s="248"/>
      <c r="E10" s="248"/>
      <c r="F10" s="248"/>
      <c r="G10" s="248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45"/>
      <c r="Z10" s="145"/>
      <c r="AA10" s="145"/>
      <c r="AB10" s="145"/>
      <c r="AC10" s="145"/>
      <c r="AD10" s="145"/>
      <c r="AE10" s="145"/>
      <c r="AF10" s="145"/>
      <c r="AG10" s="145" t="s">
        <v>207</v>
      </c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74" t="str">
        <f>C10</f>
        <v>zapažených i nezapažených s urovnáním dna do předepsaného profilu a spádu, s přehozením výkopku na přilehlém terénu na vzdálenost do 3 m od podélné osy rýhy nebo s naložením výkopku na dopravní prostředek.</v>
      </c>
      <c r="BB10" s="145"/>
      <c r="BC10" s="145"/>
      <c r="BD10" s="145"/>
      <c r="BE10" s="145"/>
      <c r="BF10" s="145"/>
      <c r="BG10" s="145"/>
      <c r="BH10" s="145"/>
    </row>
    <row r="11" spans="1:60" outlineLevel="1" x14ac:dyDescent="0.2">
      <c r="A11" s="152"/>
      <c r="B11" s="153"/>
      <c r="C11" s="178" t="s">
        <v>184</v>
      </c>
      <c r="D11" s="157"/>
      <c r="E11" s="158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45"/>
      <c r="Z11" s="145"/>
      <c r="AA11" s="145"/>
      <c r="AB11" s="145"/>
      <c r="AC11" s="145"/>
      <c r="AD11" s="145"/>
      <c r="AE11" s="145"/>
      <c r="AF11" s="145"/>
      <c r="AG11" s="145" t="s">
        <v>178</v>
      </c>
      <c r="AH11" s="145">
        <v>0</v>
      </c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</row>
    <row r="12" spans="1:60" outlineLevel="1" x14ac:dyDescent="0.2">
      <c r="A12" s="152"/>
      <c r="B12" s="153"/>
      <c r="C12" s="178" t="s">
        <v>279</v>
      </c>
      <c r="D12" s="157"/>
      <c r="E12" s="158">
        <v>11.6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45"/>
      <c r="Z12" s="145"/>
      <c r="AA12" s="145"/>
      <c r="AB12" s="145"/>
      <c r="AC12" s="145"/>
      <c r="AD12" s="145"/>
      <c r="AE12" s="145"/>
      <c r="AF12" s="145"/>
      <c r="AG12" s="145" t="s">
        <v>178</v>
      </c>
      <c r="AH12" s="145">
        <v>0</v>
      </c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</row>
    <row r="13" spans="1:60" outlineLevel="1" x14ac:dyDescent="0.2">
      <c r="A13" s="152"/>
      <c r="B13" s="153"/>
      <c r="C13" s="239"/>
      <c r="D13" s="240"/>
      <c r="E13" s="240"/>
      <c r="F13" s="240"/>
      <c r="G13" s="240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45"/>
      <c r="Z13" s="145"/>
      <c r="AA13" s="145"/>
      <c r="AB13" s="145"/>
      <c r="AC13" s="145"/>
      <c r="AD13" s="145"/>
      <c r="AE13" s="145"/>
      <c r="AF13" s="145"/>
      <c r="AG13" s="145" t="s">
        <v>179</v>
      </c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</row>
    <row r="14" spans="1:60" outlineLevel="1" x14ac:dyDescent="0.2">
      <c r="A14" s="166">
        <v>2</v>
      </c>
      <c r="B14" s="167" t="s">
        <v>186</v>
      </c>
      <c r="C14" s="177" t="s">
        <v>280</v>
      </c>
      <c r="D14" s="168" t="s">
        <v>181</v>
      </c>
      <c r="E14" s="169">
        <v>11.6</v>
      </c>
      <c r="F14" s="170"/>
      <c r="G14" s="171">
        <f>ROUND(E14*F14,2)</f>
        <v>0</v>
      </c>
      <c r="H14" s="170"/>
      <c r="I14" s="171">
        <f>ROUND(E14*H14,2)</f>
        <v>0</v>
      </c>
      <c r="J14" s="170"/>
      <c r="K14" s="171">
        <f>ROUND(E14*J14,2)</f>
        <v>0</v>
      </c>
      <c r="L14" s="171">
        <v>21</v>
      </c>
      <c r="M14" s="171">
        <f>G14*(1+L14/100)</f>
        <v>0</v>
      </c>
      <c r="N14" s="171">
        <v>0</v>
      </c>
      <c r="O14" s="171">
        <f>ROUND(E14*N14,2)</f>
        <v>0</v>
      </c>
      <c r="P14" s="171">
        <v>0</v>
      </c>
      <c r="Q14" s="171">
        <f>ROUND(E14*P14,2)</f>
        <v>0</v>
      </c>
      <c r="R14" s="171" t="s">
        <v>277</v>
      </c>
      <c r="S14" s="171" t="s">
        <v>182</v>
      </c>
      <c r="T14" s="172" t="s">
        <v>182</v>
      </c>
      <c r="U14" s="155">
        <v>0.01</v>
      </c>
      <c r="V14" s="155">
        <f>ROUND(E14*U14,2)</f>
        <v>0.12</v>
      </c>
      <c r="W14" s="155"/>
      <c r="X14" s="155" t="s">
        <v>176</v>
      </c>
      <c r="Y14" s="145"/>
      <c r="Z14" s="145"/>
      <c r="AA14" s="145"/>
      <c r="AB14" s="145"/>
      <c r="AC14" s="145"/>
      <c r="AD14" s="145"/>
      <c r="AE14" s="145"/>
      <c r="AF14" s="145"/>
      <c r="AG14" s="145" t="s">
        <v>177</v>
      </c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</row>
    <row r="15" spans="1:60" outlineLevel="1" x14ac:dyDescent="0.2">
      <c r="A15" s="152"/>
      <c r="B15" s="153"/>
      <c r="C15" s="247" t="s">
        <v>281</v>
      </c>
      <c r="D15" s="248"/>
      <c r="E15" s="248"/>
      <c r="F15" s="248"/>
      <c r="G15" s="248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45"/>
      <c r="Z15" s="145"/>
      <c r="AA15" s="145"/>
      <c r="AB15" s="145"/>
      <c r="AC15" s="145"/>
      <c r="AD15" s="145"/>
      <c r="AE15" s="145"/>
      <c r="AF15" s="145"/>
      <c r="AG15" s="145" t="s">
        <v>207</v>
      </c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</row>
    <row r="16" spans="1:60" outlineLevel="1" x14ac:dyDescent="0.2">
      <c r="A16" s="152"/>
      <c r="B16" s="153"/>
      <c r="C16" s="178" t="s">
        <v>184</v>
      </c>
      <c r="D16" s="157"/>
      <c r="E16" s="158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45"/>
      <c r="Z16" s="145"/>
      <c r="AA16" s="145"/>
      <c r="AB16" s="145"/>
      <c r="AC16" s="145"/>
      <c r="AD16" s="145"/>
      <c r="AE16" s="145"/>
      <c r="AF16" s="145"/>
      <c r="AG16" s="145" t="s">
        <v>178</v>
      </c>
      <c r="AH16" s="145">
        <v>0</v>
      </c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</row>
    <row r="17" spans="1:60" outlineLevel="1" x14ac:dyDescent="0.2">
      <c r="A17" s="152"/>
      <c r="B17" s="153"/>
      <c r="C17" s="178" t="s">
        <v>279</v>
      </c>
      <c r="D17" s="157"/>
      <c r="E17" s="158">
        <v>11.6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45"/>
      <c r="Z17" s="145"/>
      <c r="AA17" s="145"/>
      <c r="AB17" s="145"/>
      <c r="AC17" s="145"/>
      <c r="AD17" s="145"/>
      <c r="AE17" s="145"/>
      <c r="AF17" s="145"/>
      <c r="AG17" s="145" t="s">
        <v>178</v>
      </c>
      <c r="AH17" s="145">
        <v>0</v>
      </c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</row>
    <row r="18" spans="1:60" outlineLevel="1" x14ac:dyDescent="0.2">
      <c r="A18" s="152"/>
      <c r="B18" s="153"/>
      <c r="C18" s="239"/>
      <c r="D18" s="240"/>
      <c r="E18" s="240"/>
      <c r="F18" s="240"/>
      <c r="G18" s="240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45"/>
      <c r="Z18" s="145"/>
      <c r="AA18" s="145"/>
      <c r="AB18" s="145"/>
      <c r="AC18" s="145"/>
      <c r="AD18" s="145"/>
      <c r="AE18" s="145"/>
      <c r="AF18" s="145"/>
      <c r="AG18" s="145" t="s">
        <v>179</v>
      </c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</row>
    <row r="19" spans="1:60" ht="22.5" outlineLevel="1" x14ac:dyDescent="0.2">
      <c r="A19" s="166">
        <v>3</v>
      </c>
      <c r="B19" s="167" t="s">
        <v>188</v>
      </c>
      <c r="C19" s="177" t="s">
        <v>282</v>
      </c>
      <c r="D19" s="168" t="s">
        <v>181</v>
      </c>
      <c r="E19" s="169">
        <v>11.6</v>
      </c>
      <c r="F19" s="170"/>
      <c r="G19" s="171">
        <f>ROUND(E19*F19,2)</f>
        <v>0</v>
      </c>
      <c r="H19" s="170"/>
      <c r="I19" s="171">
        <f>ROUND(E19*H19,2)</f>
        <v>0</v>
      </c>
      <c r="J19" s="170"/>
      <c r="K19" s="171">
        <f>ROUND(E19*J19,2)</f>
        <v>0</v>
      </c>
      <c r="L19" s="171">
        <v>21</v>
      </c>
      <c r="M19" s="171">
        <f>G19*(1+L19/100)</f>
        <v>0</v>
      </c>
      <c r="N19" s="171">
        <v>0</v>
      </c>
      <c r="O19" s="171">
        <f>ROUND(E19*N19,2)</f>
        <v>0</v>
      </c>
      <c r="P19" s="171">
        <v>0</v>
      </c>
      <c r="Q19" s="171">
        <f>ROUND(E19*P19,2)</f>
        <v>0</v>
      </c>
      <c r="R19" s="171" t="s">
        <v>277</v>
      </c>
      <c r="S19" s="171" t="s">
        <v>182</v>
      </c>
      <c r="T19" s="172" t="s">
        <v>182</v>
      </c>
      <c r="U19" s="155">
        <v>0.01</v>
      </c>
      <c r="V19" s="155">
        <f>ROUND(E19*U19,2)</f>
        <v>0.12</v>
      </c>
      <c r="W19" s="155"/>
      <c r="X19" s="155" t="s">
        <v>176</v>
      </c>
      <c r="Y19" s="145"/>
      <c r="Z19" s="145"/>
      <c r="AA19" s="145"/>
      <c r="AB19" s="145"/>
      <c r="AC19" s="145"/>
      <c r="AD19" s="145"/>
      <c r="AE19" s="145"/>
      <c r="AF19" s="145"/>
      <c r="AG19" s="145" t="s">
        <v>177</v>
      </c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</row>
    <row r="20" spans="1:60" outlineLevel="1" x14ac:dyDescent="0.2">
      <c r="A20" s="152"/>
      <c r="B20" s="153"/>
      <c r="C20" s="178" t="s">
        <v>184</v>
      </c>
      <c r="D20" s="157"/>
      <c r="E20" s="158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45"/>
      <c r="Z20" s="145"/>
      <c r="AA20" s="145"/>
      <c r="AB20" s="145"/>
      <c r="AC20" s="145"/>
      <c r="AD20" s="145"/>
      <c r="AE20" s="145"/>
      <c r="AF20" s="145"/>
      <c r="AG20" s="145" t="s">
        <v>178</v>
      </c>
      <c r="AH20" s="145">
        <v>0</v>
      </c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</row>
    <row r="21" spans="1:60" outlineLevel="1" x14ac:dyDescent="0.2">
      <c r="A21" s="152"/>
      <c r="B21" s="153"/>
      <c r="C21" s="178" t="s">
        <v>279</v>
      </c>
      <c r="D21" s="157"/>
      <c r="E21" s="158">
        <v>11.6</v>
      </c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45"/>
      <c r="Z21" s="145"/>
      <c r="AA21" s="145"/>
      <c r="AB21" s="145"/>
      <c r="AC21" s="145"/>
      <c r="AD21" s="145"/>
      <c r="AE21" s="145"/>
      <c r="AF21" s="145"/>
      <c r="AG21" s="145" t="s">
        <v>178</v>
      </c>
      <c r="AH21" s="145">
        <v>0</v>
      </c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</row>
    <row r="22" spans="1:60" outlineLevel="1" x14ac:dyDescent="0.2">
      <c r="A22" s="152"/>
      <c r="B22" s="153"/>
      <c r="C22" s="239"/>
      <c r="D22" s="240"/>
      <c r="E22" s="240"/>
      <c r="F22" s="240"/>
      <c r="G22" s="240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45"/>
      <c r="Z22" s="145"/>
      <c r="AA22" s="145"/>
      <c r="AB22" s="145"/>
      <c r="AC22" s="145"/>
      <c r="AD22" s="145"/>
      <c r="AE22" s="145"/>
      <c r="AF22" s="145"/>
      <c r="AG22" s="145" t="s">
        <v>179</v>
      </c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</row>
    <row r="23" spans="1:60" ht="22.5" outlineLevel="1" x14ac:dyDescent="0.2">
      <c r="A23" s="166">
        <v>4</v>
      </c>
      <c r="B23" s="167" t="s">
        <v>195</v>
      </c>
      <c r="C23" s="177" t="s">
        <v>283</v>
      </c>
      <c r="D23" s="168" t="s">
        <v>181</v>
      </c>
      <c r="E23" s="169">
        <v>71</v>
      </c>
      <c r="F23" s="170"/>
      <c r="G23" s="171">
        <f>ROUND(E23*F23,2)</f>
        <v>0</v>
      </c>
      <c r="H23" s="170"/>
      <c r="I23" s="171">
        <f>ROUND(E23*H23,2)</f>
        <v>0</v>
      </c>
      <c r="J23" s="170"/>
      <c r="K23" s="171">
        <f>ROUND(E23*J23,2)</f>
        <v>0</v>
      </c>
      <c r="L23" s="171">
        <v>21</v>
      </c>
      <c r="M23" s="171">
        <f>G23*(1+L23/100)</f>
        <v>0</v>
      </c>
      <c r="N23" s="171">
        <v>0</v>
      </c>
      <c r="O23" s="171">
        <f>ROUND(E23*N23,2)</f>
        <v>0</v>
      </c>
      <c r="P23" s="171">
        <v>0</v>
      </c>
      <c r="Q23" s="171">
        <f>ROUND(E23*P23,2)</f>
        <v>0</v>
      </c>
      <c r="R23" s="171" t="s">
        <v>284</v>
      </c>
      <c r="S23" s="171" t="s">
        <v>182</v>
      </c>
      <c r="T23" s="172" t="s">
        <v>182</v>
      </c>
      <c r="U23" s="155">
        <v>0</v>
      </c>
      <c r="V23" s="155">
        <f>ROUND(E23*U23,2)</f>
        <v>0</v>
      </c>
      <c r="W23" s="155"/>
      <c r="X23" s="155" t="s">
        <v>196</v>
      </c>
      <c r="Y23" s="145"/>
      <c r="Z23" s="145"/>
      <c r="AA23" s="145"/>
      <c r="AB23" s="145"/>
      <c r="AC23" s="145"/>
      <c r="AD23" s="145"/>
      <c r="AE23" s="145"/>
      <c r="AF23" s="145"/>
      <c r="AG23" s="145" t="s">
        <v>285</v>
      </c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</row>
    <row r="24" spans="1:60" outlineLevel="1" x14ac:dyDescent="0.2">
      <c r="A24" s="152"/>
      <c r="B24" s="153"/>
      <c r="C24" s="247" t="s">
        <v>286</v>
      </c>
      <c r="D24" s="248"/>
      <c r="E24" s="248"/>
      <c r="F24" s="248"/>
      <c r="G24" s="248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45"/>
      <c r="Z24" s="145"/>
      <c r="AA24" s="145"/>
      <c r="AB24" s="145"/>
      <c r="AC24" s="145"/>
      <c r="AD24" s="145"/>
      <c r="AE24" s="145"/>
      <c r="AF24" s="145"/>
      <c r="AG24" s="145" t="s">
        <v>207</v>
      </c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74" t="str">
        <f>C24</f>
        <v>popř. lesní půdy s naložením, vodorovným přemístěním a složením na hromady nebo se zpětným přemístěním a rozprostřením.</v>
      </c>
      <c r="BB24" s="145"/>
      <c r="BC24" s="145"/>
      <c r="BD24" s="145"/>
      <c r="BE24" s="145"/>
      <c r="BF24" s="145"/>
      <c r="BG24" s="145"/>
      <c r="BH24" s="145"/>
    </row>
    <row r="25" spans="1:60" outlineLevel="1" x14ac:dyDescent="0.2">
      <c r="A25" s="152"/>
      <c r="B25" s="153"/>
      <c r="C25" s="249" t="s">
        <v>197</v>
      </c>
      <c r="D25" s="250"/>
      <c r="E25" s="250"/>
      <c r="F25" s="250"/>
      <c r="G25" s="250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45"/>
      <c r="Z25" s="145"/>
      <c r="AA25" s="145"/>
      <c r="AB25" s="145"/>
      <c r="AC25" s="145"/>
      <c r="AD25" s="145"/>
      <c r="AE25" s="145"/>
      <c r="AF25" s="145"/>
      <c r="AG25" s="145" t="s">
        <v>191</v>
      </c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</row>
    <row r="26" spans="1:60" outlineLevel="1" x14ac:dyDescent="0.2">
      <c r="A26" s="152"/>
      <c r="B26" s="153"/>
      <c r="C26" s="178" t="s">
        <v>184</v>
      </c>
      <c r="D26" s="157"/>
      <c r="E26" s="158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45"/>
      <c r="Z26" s="145"/>
      <c r="AA26" s="145"/>
      <c r="AB26" s="145"/>
      <c r="AC26" s="145"/>
      <c r="AD26" s="145"/>
      <c r="AE26" s="145"/>
      <c r="AF26" s="145"/>
      <c r="AG26" s="145" t="s">
        <v>178</v>
      </c>
      <c r="AH26" s="145">
        <v>0</v>
      </c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</row>
    <row r="27" spans="1:60" outlineLevel="1" x14ac:dyDescent="0.2">
      <c r="A27" s="152"/>
      <c r="B27" s="153"/>
      <c r="C27" s="178" t="s">
        <v>287</v>
      </c>
      <c r="D27" s="157"/>
      <c r="E27" s="158">
        <v>71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45"/>
      <c r="Z27" s="145"/>
      <c r="AA27" s="145"/>
      <c r="AB27" s="145"/>
      <c r="AC27" s="145"/>
      <c r="AD27" s="145"/>
      <c r="AE27" s="145"/>
      <c r="AF27" s="145"/>
      <c r="AG27" s="145" t="s">
        <v>178</v>
      </c>
      <c r="AH27" s="145">
        <v>0</v>
      </c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</row>
    <row r="28" spans="1:60" outlineLevel="1" x14ac:dyDescent="0.2">
      <c r="A28" s="152"/>
      <c r="B28" s="153"/>
      <c r="C28" s="239"/>
      <c r="D28" s="240"/>
      <c r="E28" s="240"/>
      <c r="F28" s="240"/>
      <c r="G28" s="240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45"/>
      <c r="Z28" s="145"/>
      <c r="AA28" s="145"/>
      <c r="AB28" s="145"/>
      <c r="AC28" s="145"/>
      <c r="AD28" s="145"/>
      <c r="AE28" s="145"/>
      <c r="AF28" s="145"/>
      <c r="AG28" s="145" t="s">
        <v>179</v>
      </c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</row>
    <row r="29" spans="1:60" outlineLevel="1" x14ac:dyDescent="0.2">
      <c r="A29" s="166">
        <v>5</v>
      </c>
      <c r="B29" s="167" t="s">
        <v>288</v>
      </c>
      <c r="C29" s="177" t="s">
        <v>289</v>
      </c>
      <c r="D29" s="168" t="s">
        <v>181</v>
      </c>
      <c r="E29" s="169">
        <v>3.1585000000000001</v>
      </c>
      <c r="F29" s="170"/>
      <c r="G29" s="171">
        <f>ROUND(E29*F29,2)</f>
        <v>0</v>
      </c>
      <c r="H29" s="170"/>
      <c r="I29" s="171">
        <f>ROUND(E29*H29,2)</f>
        <v>0</v>
      </c>
      <c r="J29" s="170"/>
      <c r="K29" s="171">
        <f>ROUND(E29*J29,2)</f>
        <v>0</v>
      </c>
      <c r="L29" s="171">
        <v>21</v>
      </c>
      <c r="M29" s="171">
        <f>G29*(1+L29/100)</f>
        <v>0</v>
      </c>
      <c r="N29" s="171">
        <v>1.67</v>
      </c>
      <c r="O29" s="171">
        <f>ROUND(E29*N29,2)</f>
        <v>5.27</v>
      </c>
      <c r="P29" s="171">
        <v>0</v>
      </c>
      <c r="Q29" s="171">
        <f>ROUND(E29*P29,2)</f>
        <v>0</v>
      </c>
      <c r="R29" s="171" t="s">
        <v>284</v>
      </c>
      <c r="S29" s="171" t="s">
        <v>182</v>
      </c>
      <c r="T29" s="172" t="s">
        <v>182</v>
      </c>
      <c r="U29" s="155">
        <v>0</v>
      </c>
      <c r="V29" s="155">
        <f>ROUND(E29*U29,2)</f>
        <v>0</v>
      </c>
      <c r="W29" s="155"/>
      <c r="X29" s="155" t="s">
        <v>196</v>
      </c>
      <c r="Y29" s="145"/>
      <c r="Z29" s="145"/>
      <c r="AA29" s="145"/>
      <c r="AB29" s="145"/>
      <c r="AC29" s="145"/>
      <c r="AD29" s="145"/>
      <c r="AE29" s="145"/>
      <c r="AF29" s="145"/>
      <c r="AG29" s="145" t="s">
        <v>285</v>
      </c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</row>
    <row r="30" spans="1:60" outlineLevel="1" x14ac:dyDescent="0.2">
      <c r="A30" s="152"/>
      <c r="B30" s="153"/>
      <c r="C30" s="247" t="s">
        <v>290</v>
      </c>
      <c r="D30" s="248"/>
      <c r="E30" s="248"/>
      <c r="F30" s="248"/>
      <c r="G30" s="248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45"/>
      <c r="Z30" s="145"/>
      <c r="AA30" s="145"/>
      <c r="AB30" s="145"/>
      <c r="AC30" s="145"/>
      <c r="AD30" s="145"/>
      <c r="AE30" s="145"/>
      <c r="AF30" s="145"/>
      <c r="AG30" s="145" t="s">
        <v>207</v>
      </c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</row>
    <row r="31" spans="1:60" outlineLevel="1" x14ac:dyDescent="0.2">
      <c r="A31" s="152"/>
      <c r="B31" s="153"/>
      <c r="C31" s="178" t="s">
        <v>291</v>
      </c>
      <c r="D31" s="157"/>
      <c r="E31" s="158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45"/>
      <c r="Z31" s="145"/>
      <c r="AA31" s="145"/>
      <c r="AB31" s="145"/>
      <c r="AC31" s="145"/>
      <c r="AD31" s="145"/>
      <c r="AE31" s="145"/>
      <c r="AF31" s="145"/>
      <c r="AG31" s="145" t="s">
        <v>178</v>
      </c>
      <c r="AH31" s="145">
        <v>0</v>
      </c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</row>
    <row r="32" spans="1:60" outlineLevel="1" x14ac:dyDescent="0.2">
      <c r="A32" s="152"/>
      <c r="B32" s="153"/>
      <c r="C32" s="178" t="s">
        <v>292</v>
      </c>
      <c r="D32" s="157"/>
      <c r="E32" s="158">
        <v>3.1585000000000001</v>
      </c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45"/>
      <c r="Z32" s="145"/>
      <c r="AA32" s="145"/>
      <c r="AB32" s="145"/>
      <c r="AC32" s="145"/>
      <c r="AD32" s="145"/>
      <c r="AE32" s="145"/>
      <c r="AF32" s="145"/>
      <c r="AG32" s="145" t="s">
        <v>178</v>
      </c>
      <c r="AH32" s="145">
        <v>0</v>
      </c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</row>
    <row r="33" spans="1:60" outlineLevel="1" x14ac:dyDescent="0.2">
      <c r="A33" s="152"/>
      <c r="B33" s="153"/>
      <c r="C33" s="239"/>
      <c r="D33" s="240"/>
      <c r="E33" s="240"/>
      <c r="F33" s="240"/>
      <c r="G33" s="240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45"/>
      <c r="Z33" s="145"/>
      <c r="AA33" s="145"/>
      <c r="AB33" s="145"/>
      <c r="AC33" s="145"/>
      <c r="AD33" s="145"/>
      <c r="AE33" s="145"/>
      <c r="AF33" s="145"/>
      <c r="AG33" s="145" t="s">
        <v>179</v>
      </c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</row>
    <row r="34" spans="1:60" x14ac:dyDescent="0.2">
      <c r="A34" s="160" t="s">
        <v>171</v>
      </c>
      <c r="B34" s="161" t="s">
        <v>70</v>
      </c>
      <c r="C34" s="176" t="s">
        <v>71</v>
      </c>
      <c r="D34" s="162"/>
      <c r="E34" s="163"/>
      <c r="F34" s="164"/>
      <c r="G34" s="164">
        <f>SUMIF(AG35:AG52,"&lt;&gt;NOR",G35:G52)</f>
        <v>0</v>
      </c>
      <c r="H34" s="164"/>
      <c r="I34" s="164">
        <f>SUM(I35:I52)</f>
        <v>0</v>
      </c>
      <c r="J34" s="164"/>
      <c r="K34" s="164">
        <f>SUM(K35:K52)</f>
        <v>0</v>
      </c>
      <c r="L34" s="164"/>
      <c r="M34" s="164">
        <f>SUM(M35:M52)</f>
        <v>0</v>
      </c>
      <c r="N34" s="164"/>
      <c r="O34" s="164">
        <f>SUM(O35:O52)</f>
        <v>62.530000000000008</v>
      </c>
      <c r="P34" s="164"/>
      <c r="Q34" s="164">
        <f>SUM(Q35:Q52)</f>
        <v>0</v>
      </c>
      <c r="R34" s="164"/>
      <c r="S34" s="164"/>
      <c r="T34" s="165"/>
      <c r="U34" s="159"/>
      <c r="V34" s="159">
        <f>SUM(V35:V52)</f>
        <v>60.69</v>
      </c>
      <c r="W34" s="159"/>
      <c r="X34" s="159"/>
      <c r="AG34" t="s">
        <v>172</v>
      </c>
    </row>
    <row r="35" spans="1:60" outlineLevel="1" x14ac:dyDescent="0.2">
      <c r="A35" s="166">
        <v>6</v>
      </c>
      <c r="B35" s="167" t="s">
        <v>293</v>
      </c>
      <c r="C35" s="177" t="s">
        <v>294</v>
      </c>
      <c r="D35" s="168" t="s">
        <v>193</v>
      </c>
      <c r="E35" s="169">
        <v>37.33</v>
      </c>
      <c r="F35" s="170"/>
      <c r="G35" s="171">
        <f>ROUND(E35*F35,2)</f>
        <v>0</v>
      </c>
      <c r="H35" s="170"/>
      <c r="I35" s="171">
        <f>ROUND(E35*H35,2)</f>
        <v>0</v>
      </c>
      <c r="J35" s="170"/>
      <c r="K35" s="171">
        <f>ROUND(E35*J35,2)</f>
        <v>0</v>
      </c>
      <c r="L35" s="171">
        <v>21</v>
      </c>
      <c r="M35" s="171">
        <f>G35*(1+L35/100)</f>
        <v>0</v>
      </c>
      <c r="N35" s="171">
        <v>0.74</v>
      </c>
      <c r="O35" s="171">
        <f>ROUND(E35*N35,2)</f>
        <v>27.62</v>
      </c>
      <c r="P35" s="171">
        <v>0</v>
      </c>
      <c r="Q35" s="171">
        <f>ROUND(E35*P35,2)</f>
        <v>0</v>
      </c>
      <c r="R35" s="171" t="s">
        <v>205</v>
      </c>
      <c r="S35" s="171" t="s">
        <v>182</v>
      </c>
      <c r="T35" s="172" t="s">
        <v>182</v>
      </c>
      <c r="U35" s="155">
        <v>1.1000000000000001</v>
      </c>
      <c r="V35" s="155">
        <f>ROUND(E35*U35,2)</f>
        <v>41.06</v>
      </c>
      <c r="W35" s="155"/>
      <c r="X35" s="155" t="s">
        <v>176</v>
      </c>
      <c r="Y35" s="145"/>
      <c r="Z35" s="145"/>
      <c r="AA35" s="145"/>
      <c r="AB35" s="145"/>
      <c r="AC35" s="145"/>
      <c r="AD35" s="145"/>
      <c r="AE35" s="145"/>
      <c r="AF35" s="145"/>
      <c r="AG35" s="145" t="s">
        <v>177</v>
      </c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</row>
    <row r="36" spans="1:60" outlineLevel="1" x14ac:dyDescent="0.2">
      <c r="A36" s="152"/>
      <c r="B36" s="153"/>
      <c r="C36" s="247" t="s">
        <v>295</v>
      </c>
      <c r="D36" s="248"/>
      <c r="E36" s="248"/>
      <c r="F36" s="248"/>
      <c r="G36" s="248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45"/>
      <c r="Z36" s="145"/>
      <c r="AA36" s="145"/>
      <c r="AB36" s="145"/>
      <c r="AC36" s="145"/>
      <c r="AD36" s="145"/>
      <c r="AE36" s="145"/>
      <c r="AF36" s="145"/>
      <c r="AG36" s="145" t="s">
        <v>207</v>
      </c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</row>
    <row r="37" spans="1:60" outlineLevel="1" x14ac:dyDescent="0.2">
      <c r="A37" s="152"/>
      <c r="B37" s="153"/>
      <c r="C37" s="178" t="s">
        <v>291</v>
      </c>
      <c r="D37" s="157"/>
      <c r="E37" s="158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45"/>
      <c r="Z37" s="145"/>
      <c r="AA37" s="145"/>
      <c r="AB37" s="145"/>
      <c r="AC37" s="145"/>
      <c r="AD37" s="145"/>
      <c r="AE37" s="145"/>
      <c r="AF37" s="145"/>
      <c r="AG37" s="145" t="s">
        <v>178</v>
      </c>
      <c r="AH37" s="145">
        <v>0</v>
      </c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</row>
    <row r="38" spans="1:60" outlineLevel="1" x14ac:dyDescent="0.2">
      <c r="A38" s="152"/>
      <c r="B38" s="153"/>
      <c r="C38" s="178" t="s">
        <v>296</v>
      </c>
      <c r="D38" s="157"/>
      <c r="E38" s="158">
        <v>37.33</v>
      </c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45"/>
      <c r="Z38" s="145"/>
      <c r="AA38" s="145"/>
      <c r="AB38" s="145"/>
      <c r="AC38" s="145"/>
      <c r="AD38" s="145"/>
      <c r="AE38" s="145"/>
      <c r="AF38" s="145"/>
      <c r="AG38" s="145" t="s">
        <v>178</v>
      </c>
      <c r="AH38" s="145">
        <v>0</v>
      </c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</row>
    <row r="39" spans="1:60" outlineLevel="1" x14ac:dyDescent="0.2">
      <c r="A39" s="152"/>
      <c r="B39" s="153"/>
      <c r="C39" s="239"/>
      <c r="D39" s="240"/>
      <c r="E39" s="240"/>
      <c r="F39" s="240"/>
      <c r="G39" s="240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45"/>
      <c r="Z39" s="145"/>
      <c r="AA39" s="145"/>
      <c r="AB39" s="145"/>
      <c r="AC39" s="145"/>
      <c r="AD39" s="145"/>
      <c r="AE39" s="145"/>
      <c r="AF39" s="145"/>
      <c r="AG39" s="145" t="s">
        <v>179</v>
      </c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</row>
    <row r="40" spans="1:60" outlineLevel="1" x14ac:dyDescent="0.2">
      <c r="A40" s="166">
        <v>7</v>
      </c>
      <c r="B40" s="167" t="s">
        <v>297</v>
      </c>
      <c r="C40" s="177" t="s">
        <v>298</v>
      </c>
      <c r="D40" s="168" t="s">
        <v>181</v>
      </c>
      <c r="E40" s="169">
        <v>13.642480000000001</v>
      </c>
      <c r="F40" s="170"/>
      <c r="G40" s="171">
        <f>ROUND(E40*F40,2)</f>
        <v>0</v>
      </c>
      <c r="H40" s="170"/>
      <c r="I40" s="171">
        <f>ROUND(E40*H40,2)</f>
        <v>0</v>
      </c>
      <c r="J40" s="170"/>
      <c r="K40" s="171">
        <f>ROUND(E40*J40,2)</f>
        <v>0</v>
      </c>
      <c r="L40" s="171">
        <v>21</v>
      </c>
      <c r="M40" s="171">
        <f>G40*(1+L40/100)</f>
        <v>0</v>
      </c>
      <c r="N40" s="171">
        <v>2.5249999999999999</v>
      </c>
      <c r="O40" s="171">
        <f>ROUND(E40*N40,2)</f>
        <v>34.450000000000003</v>
      </c>
      <c r="P40" s="171">
        <v>0</v>
      </c>
      <c r="Q40" s="171">
        <f>ROUND(E40*P40,2)</f>
        <v>0</v>
      </c>
      <c r="R40" s="171" t="s">
        <v>205</v>
      </c>
      <c r="S40" s="171" t="s">
        <v>182</v>
      </c>
      <c r="T40" s="172" t="s">
        <v>182</v>
      </c>
      <c r="U40" s="155">
        <v>0.47699999999999998</v>
      </c>
      <c r="V40" s="155">
        <f>ROUND(E40*U40,2)</f>
        <v>6.51</v>
      </c>
      <c r="W40" s="155"/>
      <c r="X40" s="155" t="s">
        <v>176</v>
      </c>
      <c r="Y40" s="145"/>
      <c r="Z40" s="145"/>
      <c r="AA40" s="145"/>
      <c r="AB40" s="145"/>
      <c r="AC40" s="145"/>
      <c r="AD40" s="145"/>
      <c r="AE40" s="145"/>
      <c r="AF40" s="145"/>
      <c r="AG40" s="145" t="s">
        <v>177</v>
      </c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</row>
    <row r="41" spans="1:60" outlineLevel="1" x14ac:dyDescent="0.2">
      <c r="A41" s="152"/>
      <c r="B41" s="153"/>
      <c r="C41" s="241" t="s">
        <v>299</v>
      </c>
      <c r="D41" s="242"/>
      <c r="E41" s="242"/>
      <c r="F41" s="242"/>
      <c r="G41" s="242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45"/>
      <c r="Z41" s="145"/>
      <c r="AA41" s="145"/>
      <c r="AB41" s="145"/>
      <c r="AC41" s="145"/>
      <c r="AD41" s="145"/>
      <c r="AE41" s="145"/>
      <c r="AF41" s="145"/>
      <c r="AG41" s="145" t="s">
        <v>191</v>
      </c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</row>
    <row r="42" spans="1:60" outlineLevel="1" x14ac:dyDescent="0.2">
      <c r="A42" s="152"/>
      <c r="B42" s="153"/>
      <c r="C42" s="178" t="s">
        <v>291</v>
      </c>
      <c r="D42" s="157"/>
      <c r="E42" s="158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45"/>
      <c r="Z42" s="145"/>
      <c r="AA42" s="145"/>
      <c r="AB42" s="145"/>
      <c r="AC42" s="145"/>
      <c r="AD42" s="145"/>
      <c r="AE42" s="145"/>
      <c r="AF42" s="145"/>
      <c r="AG42" s="145" t="s">
        <v>178</v>
      </c>
      <c r="AH42" s="145">
        <v>0</v>
      </c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</row>
    <row r="43" spans="1:60" outlineLevel="1" x14ac:dyDescent="0.2">
      <c r="A43" s="152"/>
      <c r="B43" s="153"/>
      <c r="C43" s="178" t="s">
        <v>300</v>
      </c>
      <c r="D43" s="157"/>
      <c r="E43" s="158">
        <v>11.945600000000001</v>
      </c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45"/>
      <c r="Z43" s="145"/>
      <c r="AA43" s="145"/>
      <c r="AB43" s="145"/>
      <c r="AC43" s="145"/>
      <c r="AD43" s="145"/>
      <c r="AE43" s="145"/>
      <c r="AF43" s="145"/>
      <c r="AG43" s="145" t="s">
        <v>178</v>
      </c>
      <c r="AH43" s="145">
        <v>0</v>
      </c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</row>
    <row r="44" spans="1:60" outlineLevel="1" x14ac:dyDescent="0.2">
      <c r="A44" s="152"/>
      <c r="B44" s="153"/>
      <c r="C44" s="178" t="s">
        <v>301</v>
      </c>
      <c r="D44" s="157"/>
      <c r="E44" s="158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45"/>
      <c r="Z44" s="145"/>
      <c r="AA44" s="145"/>
      <c r="AB44" s="145"/>
      <c r="AC44" s="145"/>
      <c r="AD44" s="145"/>
      <c r="AE44" s="145"/>
      <c r="AF44" s="145"/>
      <c r="AG44" s="145" t="s">
        <v>178</v>
      </c>
      <c r="AH44" s="145">
        <v>0</v>
      </c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</row>
    <row r="45" spans="1:60" outlineLevel="1" x14ac:dyDescent="0.2">
      <c r="A45" s="152"/>
      <c r="B45" s="153"/>
      <c r="C45" s="178" t="s">
        <v>302</v>
      </c>
      <c r="D45" s="157"/>
      <c r="E45" s="158">
        <v>1.6968799999999999</v>
      </c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45"/>
      <c r="Z45" s="145"/>
      <c r="AA45" s="145"/>
      <c r="AB45" s="145"/>
      <c r="AC45" s="145"/>
      <c r="AD45" s="145"/>
      <c r="AE45" s="145"/>
      <c r="AF45" s="145"/>
      <c r="AG45" s="145" t="s">
        <v>178</v>
      </c>
      <c r="AH45" s="145">
        <v>0</v>
      </c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</row>
    <row r="46" spans="1:60" outlineLevel="1" x14ac:dyDescent="0.2">
      <c r="A46" s="152"/>
      <c r="B46" s="153"/>
      <c r="C46" s="239"/>
      <c r="D46" s="240"/>
      <c r="E46" s="240"/>
      <c r="F46" s="240"/>
      <c r="G46" s="240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45"/>
      <c r="Z46" s="145"/>
      <c r="AA46" s="145"/>
      <c r="AB46" s="145"/>
      <c r="AC46" s="145"/>
      <c r="AD46" s="145"/>
      <c r="AE46" s="145"/>
      <c r="AF46" s="145"/>
      <c r="AG46" s="145" t="s">
        <v>179</v>
      </c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</row>
    <row r="47" spans="1:60" outlineLevel="1" x14ac:dyDescent="0.2">
      <c r="A47" s="166">
        <v>8</v>
      </c>
      <c r="B47" s="167" t="s">
        <v>303</v>
      </c>
      <c r="C47" s="177" t="s">
        <v>304</v>
      </c>
      <c r="D47" s="168" t="s">
        <v>198</v>
      </c>
      <c r="E47" s="169">
        <v>0.44796000000000002</v>
      </c>
      <c r="F47" s="170"/>
      <c r="G47" s="171">
        <f>ROUND(E47*F47,2)</f>
        <v>0</v>
      </c>
      <c r="H47" s="170"/>
      <c r="I47" s="171">
        <f>ROUND(E47*H47,2)</f>
        <v>0</v>
      </c>
      <c r="J47" s="170"/>
      <c r="K47" s="171">
        <f>ROUND(E47*J47,2)</f>
        <v>0</v>
      </c>
      <c r="L47" s="171">
        <v>21</v>
      </c>
      <c r="M47" s="171">
        <f>G47*(1+L47/100)</f>
        <v>0</v>
      </c>
      <c r="N47" s="171">
        <v>1.0210999999999999</v>
      </c>
      <c r="O47" s="171">
        <f>ROUND(E47*N47,2)</f>
        <v>0.46</v>
      </c>
      <c r="P47" s="171">
        <v>0</v>
      </c>
      <c r="Q47" s="171">
        <f>ROUND(E47*P47,2)</f>
        <v>0</v>
      </c>
      <c r="R47" s="171" t="s">
        <v>205</v>
      </c>
      <c r="S47" s="171" t="s">
        <v>182</v>
      </c>
      <c r="T47" s="172" t="s">
        <v>182</v>
      </c>
      <c r="U47" s="155">
        <v>29.292000000000002</v>
      </c>
      <c r="V47" s="155">
        <f>ROUND(E47*U47,2)</f>
        <v>13.12</v>
      </c>
      <c r="W47" s="155"/>
      <c r="X47" s="155" t="s">
        <v>176</v>
      </c>
      <c r="Y47" s="145"/>
      <c r="Z47" s="145"/>
      <c r="AA47" s="145"/>
      <c r="AB47" s="145"/>
      <c r="AC47" s="145"/>
      <c r="AD47" s="145"/>
      <c r="AE47" s="145"/>
      <c r="AF47" s="145"/>
      <c r="AG47" s="145" t="s">
        <v>177</v>
      </c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</row>
    <row r="48" spans="1:60" outlineLevel="1" x14ac:dyDescent="0.2">
      <c r="A48" s="152"/>
      <c r="B48" s="153"/>
      <c r="C48" s="247" t="s">
        <v>305</v>
      </c>
      <c r="D48" s="248"/>
      <c r="E48" s="248"/>
      <c r="F48" s="248"/>
      <c r="G48" s="248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45"/>
      <c r="Z48" s="145"/>
      <c r="AA48" s="145"/>
      <c r="AB48" s="145"/>
      <c r="AC48" s="145"/>
      <c r="AD48" s="145"/>
      <c r="AE48" s="145"/>
      <c r="AF48" s="145"/>
      <c r="AG48" s="145" t="s">
        <v>207</v>
      </c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</row>
    <row r="49" spans="1:60" outlineLevel="1" x14ac:dyDescent="0.2">
      <c r="A49" s="152"/>
      <c r="B49" s="153"/>
      <c r="C49" s="178" t="s">
        <v>306</v>
      </c>
      <c r="D49" s="157"/>
      <c r="E49" s="158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45"/>
      <c r="Z49" s="145"/>
      <c r="AA49" s="145"/>
      <c r="AB49" s="145"/>
      <c r="AC49" s="145"/>
      <c r="AD49" s="145"/>
      <c r="AE49" s="145"/>
      <c r="AF49" s="145"/>
      <c r="AG49" s="145" t="s">
        <v>178</v>
      </c>
      <c r="AH49" s="145">
        <v>0</v>
      </c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</row>
    <row r="50" spans="1:60" outlineLevel="1" x14ac:dyDescent="0.2">
      <c r="A50" s="152"/>
      <c r="B50" s="153"/>
      <c r="C50" s="178" t="s">
        <v>291</v>
      </c>
      <c r="D50" s="157"/>
      <c r="E50" s="158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45"/>
      <c r="Z50" s="145"/>
      <c r="AA50" s="145"/>
      <c r="AB50" s="145"/>
      <c r="AC50" s="145"/>
      <c r="AD50" s="145"/>
      <c r="AE50" s="145"/>
      <c r="AF50" s="145"/>
      <c r="AG50" s="145" t="s">
        <v>178</v>
      </c>
      <c r="AH50" s="145">
        <v>0</v>
      </c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</row>
    <row r="51" spans="1:60" outlineLevel="1" x14ac:dyDescent="0.2">
      <c r="A51" s="152"/>
      <c r="B51" s="153"/>
      <c r="C51" s="178" t="s">
        <v>307</v>
      </c>
      <c r="D51" s="157"/>
      <c r="E51" s="158">
        <v>0.44796000000000002</v>
      </c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45"/>
      <c r="Z51" s="145"/>
      <c r="AA51" s="145"/>
      <c r="AB51" s="145"/>
      <c r="AC51" s="145"/>
      <c r="AD51" s="145"/>
      <c r="AE51" s="145"/>
      <c r="AF51" s="145"/>
      <c r="AG51" s="145" t="s">
        <v>178</v>
      </c>
      <c r="AH51" s="145">
        <v>0</v>
      </c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</row>
    <row r="52" spans="1:60" outlineLevel="1" x14ac:dyDescent="0.2">
      <c r="A52" s="152"/>
      <c r="B52" s="153"/>
      <c r="C52" s="239"/>
      <c r="D52" s="240"/>
      <c r="E52" s="240"/>
      <c r="F52" s="240"/>
      <c r="G52" s="240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45"/>
      <c r="Z52" s="145"/>
      <c r="AA52" s="145"/>
      <c r="AB52" s="145"/>
      <c r="AC52" s="145"/>
      <c r="AD52" s="145"/>
      <c r="AE52" s="145"/>
      <c r="AF52" s="145"/>
      <c r="AG52" s="145" t="s">
        <v>179</v>
      </c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</row>
    <row r="53" spans="1:60" x14ac:dyDescent="0.2">
      <c r="A53" s="160" t="s">
        <v>171</v>
      </c>
      <c r="B53" s="161" t="s">
        <v>74</v>
      </c>
      <c r="C53" s="176" t="s">
        <v>75</v>
      </c>
      <c r="D53" s="162"/>
      <c r="E53" s="163"/>
      <c r="F53" s="164"/>
      <c r="G53" s="164">
        <f>SUMIF(AG54:AG116,"&lt;&gt;NOR",G54:G116)</f>
        <v>0</v>
      </c>
      <c r="H53" s="164"/>
      <c r="I53" s="164">
        <f>SUM(I54:I116)</f>
        <v>0</v>
      </c>
      <c r="J53" s="164"/>
      <c r="K53" s="164">
        <f>SUM(K54:K116)</f>
        <v>0</v>
      </c>
      <c r="L53" s="164"/>
      <c r="M53" s="164">
        <f>SUM(M54:M116)</f>
        <v>0</v>
      </c>
      <c r="N53" s="164"/>
      <c r="O53" s="164">
        <f>SUM(O54:O116)</f>
        <v>90.539999999999992</v>
      </c>
      <c r="P53" s="164"/>
      <c r="Q53" s="164">
        <f>SUM(Q54:Q116)</f>
        <v>0</v>
      </c>
      <c r="R53" s="164"/>
      <c r="S53" s="164"/>
      <c r="T53" s="165"/>
      <c r="U53" s="159"/>
      <c r="V53" s="159">
        <f>SUM(V54:V116)</f>
        <v>344.06</v>
      </c>
      <c r="W53" s="159"/>
      <c r="X53" s="159"/>
      <c r="AG53" t="s">
        <v>172</v>
      </c>
    </row>
    <row r="54" spans="1:60" ht="33.75" outlineLevel="1" x14ac:dyDescent="0.2">
      <c r="A54" s="166">
        <v>9</v>
      </c>
      <c r="B54" s="167" t="s">
        <v>308</v>
      </c>
      <c r="C54" s="177" t="s">
        <v>309</v>
      </c>
      <c r="D54" s="168" t="s">
        <v>193</v>
      </c>
      <c r="E54" s="169">
        <v>26.104500000000002</v>
      </c>
      <c r="F54" s="170"/>
      <c r="G54" s="171">
        <f>ROUND(E54*F54,2)</f>
        <v>0</v>
      </c>
      <c r="H54" s="170"/>
      <c r="I54" s="171">
        <f>ROUND(E54*H54,2)</f>
        <v>0</v>
      </c>
      <c r="J54" s="170"/>
      <c r="K54" s="171">
        <f>ROUND(E54*J54,2)</f>
        <v>0</v>
      </c>
      <c r="L54" s="171">
        <v>21</v>
      </c>
      <c r="M54" s="171">
        <f>G54*(1+L54/100)</f>
        <v>0</v>
      </c>
      <c r="N54" s="171">
        <v>0.22350999999999999</v>
      </c>
      <c r="O54" s="171">
        <f>ROUND(E54*N54,2)</f>
        <v>5.83</v>
      </c>
      <c r="P54" s="171">
        <v>0</v>
      </c>
      <c r="Q54" s="171">
        <f>ROUND(E54*P54,2)</f>
        <v>0</v>
      </c>
      <c r="R54" s="171" t="s">
        <v>205</v>
      </c>
      <c r="S54" s="171" t="s">
        <v>182</v>
      </c>
      <c r="T54" s="172" t="s">
        <v>182</v>
      </c>
      <c r="U54" s="155">
        <v>0.62</v>
      </c>
      <c r="V54" s="155">
        <f>ROUND(E54*U54,2)</f>
        <v>16.18</v>
      </c>
      <c r="W54" s="155"/>
      <c r="X54" s="155" t="s">
        <v>176</v>
      </c>
      <c r="Y54" s="145"/>
      <c r="Z54" s="145"/>
      <c r="AA54" s="145"/>
      <c r="AB54" s="145"/>
      <c r="AC54" s="145"/>
      <c r="AD54" s="145"/>
      <c r="AE54" s="145"/>
      <c r="AF54" s="145"/>
      <c r="AG54" s="145" t="s">
        <v>177</v>
      </c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</row>
    <row r="55" spans="1:60" outlineLevel="1" x14ac:dyDescent="0.2">
      <c r="A55" s="152"/>
      <c r="B55" s="153"/>
      <c r="C55" s="178" t="s">
        <v>208</v>
      </c>
      <c r="D55" s="157"/>
      <c r="E55" s="158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45"/>
      <c r="Z55" s="145"/>
      <c r="AA55" s="145"/>
      <c r="AB55" s="145"/>
      <c r="AC55" s="145"/>
      <c r="AD55" s="145"/>
      <c r="AE55" s="145"/>
      <c r="AF55" s="145"/>
      <c r="AG55" s="145" t="s">
        <v>178</v>
      </c>
      <c r="AH55" s="145">
        <v>0</v>
      </c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</row>
    <row r="56" spans="1:60" outlineLevel="1" x14ac:dyDescent="0.2">
      <c r="A56" s="152"/>
      <c r="B56" s="153"/>
      <c r="C56" s="178" t="s">
        <v>310</v>
      </c>
      <c r="D56" s="157"/>
      <c r="E56" s="158">
        <v>27.704499999999999</v>
      </c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45"/>
      <c r="Z56" s="145"/>
      <c r="AA56" s="145"/>
      <c r="AB56" s="145"/>
      <c r="AC56" s="145"/>
      <c r="AD56" s="145"/>
      <c r="AE56" s="145"/>
      <c r="AF56" s="145"/>
      <c r="AG56" s="145" t="s">
        <v>178</v>
      </c>
      <c r="AH56" s="145">
        <v>0</v>
      </c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</row>
    <row r="57" spans="1:60" outlineLevel="1" x14ac:dyDescent="0.2">
      <c r="A57" s="152"/>
      <c r="B57" s="153"/>
      <c r="C57" s="178" t="s">
        <v>311</v>
      </c>
      <c r="D57" s="157"/>
      <c r="E57" s="158">
        <v>-1.6</v>
      </c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45"/>
      <c r="Z57" s="145"/>
      <c r="AA57" s="145"/>
      <c r="AB57" s="145"/>
      <c r="AC57" s="145"/>
      <c r="AD57" s="145"/>
      <c r="AE57" s="145"/>
      <c r="AF57" s="145"/>
      <c r="AG57" s="145" t="s">
        <v>178</v>
      </c>
      <c r="AH57" s="145">
        <v>0</v>
      </c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</row>
    <row r="58" spans="1:60" outlineLevel="1" x14ac:dyDescent="0.2">
      <c r="A58" s="152"/>
      <c r="B58" s="153"/>
      <c r="C58" s="239"/>
      <c r="D58" s="240"/>
      <c r="E58" s="240"/>
      <c r="F58" s="240"/>
      <c r="G58" s="240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45"/>
      <c r="Z58" s="145"/>
      <c r="AA58" s="145"/>
      <c r="AB58" s="145"/>
      <c r="AC58" s="145"/>
      <c r="AD58" s="145"/>
      <c r="AE58" s="145"/>
      <c r="AF58" s="145"/>
      <c r="AG58" s="145" t="s">
        <v>179</v>
      </c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</row>
    <row r="59" spans="1:60" ht="33.75" outlineLevel="1" x14ac:dyDescent="0.2">
      <c r="A59" s="166">
        <v>10</v>
      </c>
      <c r="B59" s="167" t="s">
        <v>312</v>
      </c>
      <c r="C59" s="177" t="s">
        <v>313</v>
      </c>
      <c r="D59" s="168" t="s">
        <v>193</v>
      </c>
      <c r="E59" s="169">
        <v>185.005</v>
      </c>
      <c r="F59" s="170"/>
      <c r="G59" s="171">
        <f>ROUND(E59*F59,2)</f>
        <v>0</v>
      </c>
      <c r="H59" s="170"/>
      <c r="I59" s="171">
        <f>ROUND(E59*H59,2)</f>
        <v>0</v>
      </c>
      <c r="J59" s="170"/>
      <c r="K59" s="171">
        <f>ROUND(E59*J59,2)</f>
        <v>0</v>
      </c>
      <c r="L59" s="171">
        <v>21</v>
      </c>
      <c r="M59" s="171">
        <f>G59*(1+L59/100)</f>
        <v>0</v>
      </c>
      <c r="N59" s="171">
        <v>0.26335999999999998</v>
      </c>
      <c r="O59" s="171">
        <f>ROUND(E59*N59,2)</f>
        <v>48.72</v>
      </c>
      <c r="P59" s="171">
        <v>0</v>
      </c>
      <c r="Q59" s="171">
        <f>ROUND(E59*P59,2)</f>
        <v>0</v>
      </c>
      <c r="R59" s="171" t="s">
        <v>205</v>
      </c>
      <c r="S59" s="171" t="s">
        <v>182</v>
      </c>
      <c r="T59" s="172" t="s">
        <v>182</v>
      </c>
      <c r="U59" s="155">
        <v>0.74</v>
      </c>
      <c r="V59" s="155">
        <f>ROUND(E59*U59,2)</f>
        <v>136.9</v>
      </c>
      <c r="W59" s="155"/>
      <c r="X59" s="155" t="s">
        <v>176</v>
      </c>
      <c r="Y59" s="145"/>
      <c r="Z59" s="145"/>
      <c r="AA59" s="145"/>
      <c r="AB59" s="145"/>
      <c r="AC59" s="145"/>
      <c r="AD59" s="145"/>
      <c r="AE59" s="145"/>
      <c r="AF59" s="145"/>
      <c r="AG59" s="145" t="s">
        <v>177</v>
      </c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</row>
    <row r="60" spans="1:60" outlineLevel="1" x14ac:dyDescent="0.2">
      <c r="A60" s="152"/>
      <c r="B60" s="153"/>
      <c r="C60" s="178" t="s">
        <v>208</v>
      </c>
      <c r="D60" s="157"/>
      <c r="E60" s="158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45"/>
      <c r="Z60" s="145"/>
      <c r="AA60" s="145"/>
      <c r="AB60" s="145"/>
      <c r="AC60" s="145"/>
      <c r="AD60" s="145"/>
      <c r="AE60" s="145"/>
      <c r="AF60" s="145"/>
      <c r="AG60" s="145" t="s">
        <v>178</v>
      </c>
      <c r="AH60" s="145">
        <v>0</v>
      </c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</row>
    <row r="61" spans="1:60" outlineLevel="1" x14ac:dyDescent="0.2">
      <c r="A61" s="152"/>
      <c r="B61" s="153"/>
      <c r="C61" s="178" t="s">
        <v>314</v>
      </c>
      <c r="D61" s="157"/>
      <c r="E61" s="158">
        <v>221.77</v>
      </c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45"/>
      <c r="Z61" s="145"/>
      <c r="AA61" s="145"/>
      <c r="AB61" s="145"/>
      <c r="AC61" s="145"/>
      <c r="AD61" s="145"/>
      <c r="AE61" s="145"/>
      <c r="AF61" s="145"/>
      <c r="AG61" s="145" t="s">
        <v>178</v>
      </c>
      <c r="AH61" s="145">
        <v>0</v>
      </c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</row>
    <row r="62" spans="1:60" outlineLevel="1" x14ac:dyDescent="0.2">
      <c r="A62" s="152"/>
      <c r="B62" s="153"/>
      <c r="C62" s="178" t="s">
        <v>315</v>
      </c>
      <c r="D62" s="157"/>
      <c r="E62" s="158">
        <v>-36.765000000000001</v>
      </c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45"/>
      <c r="Z62" s="145"/>
      <c r="AA62" s="145"/>
      <c r="AB62" s="145"/>
      <c r="AC62" s="145"/>
      <c r="AD62" s="145"/>
      <c r="AE62" s="145"/>
      <c r="AF62" s="145"/>
      <c r="AG62" s="145" t="s">
        <v>178</v>
      </c>
      <c r="AH62" s="145">
        <v>0</v>
      </c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</row>
    <row r="63" spans="1:60" outlineLevel="1" x14ac:dyDescent="0.2">
      <c r="A63" s="152"/>
      <c r="B63" s="153"/>
      <c r="C63" s="239"/>
      <c r="D63" s="240"/>
      <c r="E63" s="240"/>
      <c r="F63" s="240"/>
      <c r="G63" s="240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45"/>
      <c r="Z63" s="145"/>
      <c r="AA63" s="145"/>
      <c r="AB63" s="145"/>
      <c r="AC63" s="145"/>
      <c r="AD63" s="145"/>
      <c r="AE63" s="145"/>
      <c r="AF63" s="145"/>
      <c r="AG63" s="145" t="s">
        <v>179</v>
      </c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</row>
    <row r="64" spans="1:60" ht="22.5" outlineLevel="1" x14ac:dyDescent="0.2">
      <c r="A64" s="166">
        <v>11</v>
      </c>
      <c r="B64" s="167" t="s">
        <v>316</v>
      </c>
      <c r="C64" s="177" t="s">
        <v>317</v>
      </c>
      <c r="D64" s="168" t="s">
        <v>318</v>
      </c>
      <c r="E64" s="169">
        <v>13</v>
      </c>
      <c r="F64" s="170"/>
      <c r="G64" s="171">
        <f>ROUND(E64*F64,2)</f>
        <v>0</v>
      </c>
      <c r="H64" s="170"/>
      <c r="I64" s="171">
        <f>ROUND(E64*H64,2)</f>
        <v>0</v>
      </c>
      <c r="J64" s="170"/>
      <c r="K64" s="171">
        <f>ROUND(E64*J64,2)</f>
        <v>0</v>
      </c>
      <c r="L64" s="171">
        <v>21</v>
      </c>
      <c r="M64" s="171">
        <f>G64*(1+L64/100)</f>
        <v>0</v>
      </c>
      <c r="N64" s="171">
        <v>2.5749999999999999E-2</v>
      </c>
      <c r="O64" s="171">
        <f>ROUND(E64*N64,2)</f>
        <v>0.33</v>
      </c>
      <c r="P64" s="171">
        <v>0</v>
      </c>
      <c r="Q64" s="171">
        <f>ROUND(E64*P64,2)</f>
        <v>0</v>
      </c>
      <c r="R64" s="171" t="s">
        <v>205</v>
      </c>
      <c r="S64" s="171" t="s">
        <v>182</v>
      </c>
      <c r="T64" s="172" t="s">
        <v>182</v>
      </c>
      <c r="U64" s="155">
        <v>0.3175</v>
      </c>
      <c r="V64" s="155">
        <f>ROUND(E64*U64,2)</f>
        <v>4.13</v>
      </c>
      <c r="W64" s="155"/>
      <c r="X64" s="155" t="s">
        <v>176</v>
      </c>
      <c r="Y64" s="145"/>
      <c r="Z64" s="145"/>
      <c r="AA64" s="145"/>
      <c r="AB64" s="145"/>
      <c r="AC64" s="145"/>
      <c r="AD64" s="145"/>
      <c r="AE64" s="145"/>
      <c r="AF64" s="145"/>
      <c r="AG64" s="145" t="s">
        <v>177</v>
      </c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</row>
    <row r="65" spans="1:60" outlineLevel="1" x14ac:dyDescent="0.2">
      <c r="A65" s="152"/>
      <c r="B65" s="153"/>
      <c r="C65" s="241" t="s">
        <v>319</v>
      </c>
      <c r="D65" s="242"/>
      <c r="E65" s="242"/>
      <c r="F65" s="242"/>
      <c r="G65" s="242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45"/>
      <c r="Z65" s="145"/>
      <c r="AA65" s="145"/>
      <c r="AB65" s="145"/>
      <c r="AC65" s="145"/>
      <c r="AD65" s="145"/>
      <c r="AE65" s="145"/>
      <c r="AF65" s="145"/>
      <c r="AG65" s="145" t="s">
        <v>191</v>
      </c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</row>
    <row r="66" spans="1:60" outlineLevel="1" x14ac:dyDescent="0.2">
      <c r="A66" s="152"/>
      <c r="B66" s="153"/>
      <c r="C66" s="178" t="s">
        <v>232</v>
      </c>
      <c r="D66" s="157"/>
      <c r="E66" s="158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45"/>
      <c r="Z66" s="145"/>
      <c r="AA66" s="145"/>
      <c r="AB66" s="145"/>
      <c r="AC66" s="145"/>
      <c r="AD66" s="145"/>
      <c r="AE66" s="145"/>
      <c r="AF66" s="145"/>
      <c r="AG66" s="145" t="s">
        <v>178</v>
      </c>
      <c r="AH66" s="145">
        <v>0</v>
      </c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</row>
    <row r="67" spans="1:60" outlineLevel="1" x14ac:dyDescent="0.2">
      <c r="A67" s="152"/>
      <c r="B67" s="153"/>
      <c r="C67" s="178" t="s">
        <v>320</v>
      </c>
      <c r="D67" s="157"/>
      <c r="E67" s="158">
        <v>13</v>
      </c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45"/>
      <c r="Z67" s="145"/>
      <c r="AA67" s="145"/>
      <c r="AB67" s="145"/>
      <c r="AC67" s="145"/>
      <c r="AD67" s="145"/>
      <c r="AE67" s="145"/>
      <c r="AF67" s="145"/>
      <c r="AG67" s="145" t="s">
        <v>178</v>
      </c>
      <c r="AH67" s="145">
        <v>0</v>
      </c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</row>
    <row r="68" spans="1:60" outlineLevel="1" x14ac:dyDescent="0.2">
      <c r="A68" s="152"/>
      <c r="B68" s="153"/>
      <c r="C68" s="239"/>
      <c r="D68" s="240"/>
      <c r="E68" s="240"/>
      <c r="F68" s="240"/>
      <c r="G68" s="240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45"/>
      <c r="Z68" s="145"/>
      <c r="AA68" s="145"/>
      <c r="AB68" s="145"/>
      <c r="AC68" s="145"/>
      <c r="AD68" s="145"/>
      <c r="AE68" s="145"/>
      <c r="AF68" s="145"/>
      <c r="AG68" s="145" t="s">
        <v>179</v>
      </c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</row>
    <row r="69" spans="1:60" ht="22.5" outlineLevel="1" x14ac:dyDescent="0.2">
      <c r="A69" s="166">
        <v>12</v>
      </c>
      <c r="B69" s="167" t="s">
        <v>321</v>
      </c>
      <c r="C69" s="177" t="s">
        <v>322</v>
      </c>
      <c r="D69" s="168" t="s">
        <v>318</v>
      </c>
      <c r="E69" s="169">
        <v>1</v>
      </c>
      <c r="F69" s="170"/>
      <c r="G69" s="171">
        <f>ROUND(E69*F69,2)</f>
        <v>0</v>
      </c>
      <c r="H69" s="170"/>
      <c r="I69" s="171">
        <f>ROUND(E69*H69,2)</f>
        <v>0</v>
      </c>
      <c r="J69" s="170"/>
      <c r="K69" s="171">
        <f>ROUND(E69*J69,2)</f>
        <v>0</v>
      </c>
      <c r="L69" s="171">
        <v>21</v>
      </c>
      <c r="M69" s="171">
        <f>G69*(1+L69/100)</f>
        <v>0</v>
      </c>
      <c r="N69" s="171">
        <v>4.6179999999999999E-2</v>
      </c>
      <c r="O69" s="171">
        <f>ROUND(E69*N69,2)</f>
        <v>0.05</v>
      </c>
      <c r="P69" s="171">
        <v>0</v>
      </c>
      <c r="Q69" s="171">
        <f>ROUND(E69*P69,2)</f>
        <v>0</v>
      </c>
      <c r="R69" s="171" t="s">
        <v>205</v>
      </c>
      <c r="S69" s="171" t="s">
        <v>182</v>
      </c>
      <c r="T69" s="172" t="s">
        <v>182</v>
      </c>
      <c r="U69" s="155">
        <v>0.45</v>
      </c>
      <c r="V69" s="155">
        <f>ROUND(E69*U69,2)</f>
        <v>0.45</v>
      </c>
      <c r="W69" s="155"/>
      <c r="X69" s="155" t="s">
        <v>176</v>
      </c>
      <c r="Y69" s="145"/>
      <c r="Z69" s="145"/>
      <c r="AA69" s="145"/>
      <c r="AB69" s="145"/>
      <c r="AC69" s="145"/>
      <c r="AD69" s="145"/>
      <c r="AE69" s="145"/>
      <c r="AF69" s="145"/>
      <c r="AG69" s="145" t="s">
        <v>177</v>
      </c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</row>
    <row r="70" spans="1:60" outlineLevel="1" x14ac:dyDescent="0.2">
      <c r="A70" s="152"/>
      <c r="B70" s="153"/>
      <c r="C70" s="241" t="s">
        <v>319</v>
      </c>
      <c r="D70" s="242"/>
      <c r="E70" s="242"/>
      <c r="F70" s="242"/>
      <c r="G70" s="242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45"/>
      <c r="Z70" s="145"/>
      <c r="AA70" s="145"/>
      <c r="AB70" s="145"/>
      <c r="AC70" s="145"/>
      <c r="AD70" s="145"/>
      <c r="AE70" s="145"/>
      <c r="AF70" s="145"/>
      <c r="AG70" s="145" t="s">
        <v>191</v>
      </c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</row>
    <row r="71" spans="1:60" outlineLevel="1" x14ac:dyDescent="0.2">
      <c r="A71" s="152"/>
      <c r="B71" s="153"/>
      <c r="C71" s="178" t="s">
        <v>232</v>
      </c>
      <c r="D71" s="157"/>
      <c r="E71" s="158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45"/>
      <c r="Z71" s="145"/>
      <c r="AA71" s="145"/>
      <c r="AB71" s="145"/>
      <c r="AC71" s="145"/>
      <c r="AD71" s="145"/>
      <c r="AE71" s="145"/>
      <c r="AF71" s="145"/>
      <c r="AG71" s="145" t="s">
        <v>178</v>
      </c>
      <c r="AH71" s="145">
        <v>0</v>
      </c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</row>
    <row r="72" spans="1:60" outlineLevel="1" x14ac:dyDescent="0.2">
      <c r="A72" s="152"/>
      <c r="B72" s="153"/>
      <c r="C72" s="178" t="s">
        <v>66</v>
      </c>
      <c r="D72" s="157"/>
      <c r="E72" s="158">
        <v>1</v>
      </c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45"/>
      <c r="Z72" s="145"/>
      <c r="AA72" s="145"/>
      <c r="AB72" s="145"/>
      <c r="AC72" s="145"/>
      <c r="AD72" s="145"/>
      <c r="AE72" s="145"/>
      <c r="AF72" s="145"/>
      <c r="AG72" s="145" t="s">
        <v>178</v>
      </c>
      <c r="AH72" s="145">
        <v>0</v>
      </c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</row>
    <row r="73" spans="1:60" outlineLevel="1" x14ac:dyDescent="0.2">
      <c r="A73" s="152"/>
      <c r="B73" s="153"/>
      <c r="C73" s="239"/>
      <c r="D73" s="240"/>
      <c r="E73" s="240"/>
      <c r="F73" s="240"/>
      <c r="G73" s="240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45"/>
      <c r="Z73" s="145"/>
      <c r="AA73" s="145"/>
      <c r="AB73" s="145"/>
      <c r="AC73" s="145"/>
      <c r="AD73" s="145"/>
      <c r="AE73" s="145"/>
      <c r="AF73" s="145"/>
      <c r="AG73" s="145" t="s">
        <v>179</v>
      </c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</row>
    <row r="74" spans="1:60" ht="22.5" outlineLevel="1" x14ac:dyDescent="0.2">
      <c r="A74" s="166">
        <v>13</v>
      </c>
      <c r="B74" s="167" t="s">
        <v>323</v>
      </c>
      <c r="C74" s="177" t="s">
        <v>324</v>
      </c>
      <c r="D74" s="168" t="s">
        <v>318</v>
      </c>
      <c r="E74" s="169">
        <v>19</v>
      </c>
      <c r="F74" s="170"/>
      <c r="G74" s="171">
        <f>ROUND(E74*F74,2)</f>
        <v>0</v>
      </c>
      <c r="H74" s="170"/>
      <c r="I74" s="171">
        <f>ROUND(E74*H74,2)</f>
        <v>0</v>
      </c>
      <c r="J74" s="170"/>
      <c r="K74" s="171">
        <f>ROUND(E74*J74,2)</f>
        <v>0</v>
      </c>
      <c r="L74" s="171">
        <v>21</v>
      </c>
      <c r="M74" s="171">
        <f>G74*(1+L74/100)</f>
        <v>0</v>
      </c>
      <c r="N74" s="171">
        <v>4.5289999999999997E-2</v>
      </c>
      <c r="O74" s="171">
        <f>ROUND(E74*N74,2)</f>
        <v>0.86</v>
      </c>
      <c r="P74" s="171">
        <v>0</v>
      </c>
      <c r="Q74" s="171">
        <f>ROUND(E74*P74,2)</f>
        <v>0</v>
      </c>
      <c r="R74" s="171" t="s">
        <v>205</v>
      </c>
      <c r="S74" s="171" t="s">
        <v>182</v>
      </c>
      <c r="T74" s="172" t="s">
        <v>182</v>
      </c>
      <c r="U74" s="155">
        <v>0.2525</v>
      </c>
      <c r="V74" s="155">
        <f>ROUND(E74*U74,2)</f>
        <v>4.8</v>
      </c>
      <c r="W74" s="155"/>
      <c r="X74" s="155" t="s">
        <v>176</v>
      </c>
      <c r="Y74" s="145"/>
      <c r="Z74" s="145"/>
      <c r="AA74" s="145"/>
      <c r="AB74" s="145"/>
      <c r="AC74" s="145"/>
      <c r="AD74" s="145"/>
      <c r="AE74" s="145"/>
      <c r="AF74" s="145"/>
      <c r="AG74" s="145" t="s">
        <v>177</v>
      </c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</row>
    <row r="75" spans="1:60" outlineLevel="1" x14ac:dyDescent="0.2">
      <c r="A75" s="152"/>
      <c r="B75" s="153"/>
      <c r="C75" s="178" t="s">
        <v>232</v>
      </c>
      <c r="D75" s="157"/>
      <c r="E75" s="158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45"/>
      <c r="Z75" s="145"/>
      <c r="AA75" s="145"/>
      <c r="AB75" s="145"/>
      <c r="AC75" s="145"/>
      <c r="AD75" s="145"/>
      <c r="AE75" s="145"/>
      <c r="AF75" s="145"/>
      <c r="AG75" s="145" t="s">
        <v>178</v>
      </c>
      <c r="AH75" s="145">
        <v>0</v>
      </c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</row>
    <row r="76" spans="1:60" outlineLevel="1" x14ac:dyDescent="0.2">
      <c r="A76" s="152"/>
      <c r="B76" s="153"/>
      <c r="C76" s="178" t="s">
        <v>325</v>
      </c>
      <c r="D76" s="157"/>
      <c r="E76" s="158">
        <v>19</v>
      </c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45"/>
      <c r="Z76" s="145"/>
      <c r="AA76" s="145"/>
      <c r="AB76" s="145"/>
      <c r="AC76" s="145"/>
      <c r="AD76" s="145"/>
      <c r="AE76" s="145"/>
      <c r="AF76" s="145"/>
      <c r="AG76" s="145" t="s">
        <v>178</v>
      </c>
      <c r="AH76" s="145">
        <v>0</v>
      </c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</row>
    <row r="77" spans="1:60" outlineLevel="1" x14ac:dyDescent="0.2">
      <c r="A77" s="152"/>
      <c r="B77" s="153"/>
      <c r="C77" s="239"/>
      <c r="D77" s="240"/>
      <c r="E77" s="240"/>
      <c r="F77" s="240"/>
      <c r="G77" s="240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45"/>
      <c r="Z77" s="145"/>
      <c r="AA77" s="145"/>
      <c r="AB77" s="145"/>
      <c r="AC77" s="145"/>
      <c r="AD77" s="145"/>
      <c r="AE77" s="145"/>
      <c r="AF77" s="145"/>
      <c r="AG77" s="145" t="s">
        <v>179</v>
      </c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</row>
    <row r="78" spans="1:60" ht="22.5" outlineLevel="1" x14ac:dyDescent="0.2">
      <c r="A78" s="166">
        <v>14</v>
      </c>
      <c r="B78" s="167" t="s">
        <v>326</v>
      </c>
      <c r="C78" s="177" t="s">
        <v>327</v>
      </c>
      <c r="D78" s="168" t="s">
        <v>318</v>
      </c>
      <c r="E78" s="169">
        <v>12</v>
      </c>
      <c r="F78" s="170"/>
      <c r="G78" s="171">
        <f>ROUND(E78*F78,2)</f>
        <v>0</v>
      </c>
      <c r="H78" s="170"/>
      <c r="I78" s="171">
        <f>ROUND(E78*H78,2)</f>
        <v>0</v>
      </c>
      <c r="J78" s="170"/>
      <c r="K78" s="171">
        <f>ROUND(E78*J78,2)</f>
        <v>0</v>
      </c>
      <c r="L78" s="171">
        <v>21</v>
      </c>
      <c r="M78" s="171">
        <f>G78*(1+L78/100)</f>
        <v>0</v>
      </c>
      <c r="N78" s="171">
        <v>5.4219999999999997E-2</v>
      </c>
      <c r="O78" s="171">
        <f>ROUND(E78*N78,2)</f>
        <v>0.65</v>
      </c>
      <c r="P78" s="171">
        <v>0</v>
      </c>
      <c r="Q78" s="171">
        <f>ROUND(E78*P78,2)</f>
        <v>0</v>
      </c>
      <c r="R78" s="171" t="s">
        <v>205</v>
      </c>
      <c r="S78" s="171" t="s">
        <v>182</v>
      </c>
      <c r="T78" s="172" t="s">
        <v>182</v>
      </c>
      <c r="U78" s="155">
        <v>0.26</v>
      </c>
      <c r="V78" s="155">
        <f>ROUND(E78*U78,2)</f>
        <v>3.12</v>
      </c>
      <c r="W78" s="155"/>
      <c r="X78" s="155" t="s">
        <v>176</v>
      </c>
      <c r="Y78" s="145"/>
      <c r="Z78" s="145"/>
      <c r="AA78" s="145"/>
      <c r="AB78" s="145"/>
      <c r="AC78" s="145"/>
      <c r="AD78" s="145"/>
      <c r="AE78" s="145"/>
      <c r="AF78" s="145"/>
      <c r="AG78" s="145" t="s">
        <v>177</v>
      </c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</row>
    <row r="79" spans="1:60" outlineLevel="1" x14ac:dyDescent="0.2">
      <c r="A79" s="152"/>
      <c r="B79" s="153"/>
      <c r="C79" s="178" t="s">
        <v>232</v>
      </c>
      <c r="D79" s="157"/>
      <c r="E79" s="158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45"/>
      <c r="Z79" s="145"/>
      <c r="AA79" s="145"/>
      <c r="AB79" s="145"/>
      <c r="AC79" s="145"/>
      <c r="AD79" s="145"/>
      <c r="AE79" s="145"/>
      <c r="AF79" s="145"/>
      <c r="AG79" s="145" t="s">
        <v>178</v>
      </c>
      <c r="AH79" s="145">
        <v>0</v>
      </c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</row>
    <row r="80" spans="1:60" outlineLevel="1" x14ac:dyDescent="0.2">
      <c r="A80" s="152"/>
      <c r="B80" s="153"/>
      <c r="C80" s="178" t="s">
        <v>328</v>
      </c>
      <c r="D80" s="157"/>
      <c r="E80" s="158">
        <v>12</v>
      </c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45"/>
      <c r="Z80" s="145"/>
      <c r="AA80" s="145"/>
      <c r="AB80" s="145"/>
      <c r="AC80" s="145"/>
      <c r="AD80" s="145"/>
      <c r="AE80" s="145"/>
      <c r="AF80" s="145"/>
      <c r="AG80" s="145" t="s">
        <v>178</v>
      </c>
      <c r="AH80" s="145">
        <v>0</v>
      </c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</row>
    <row r="81" spans="1:60" outlineLevel="1" x14ac:dyDescent="0.2">
      <c r="A81" s="152"/>
      <c r="B81" s="153"/>
      <c r="C81" s="239"/>
      <c r="D81" s="240"/>
      <c r="E81" s="240"/>
      <c r="F81" s="240"/>
      <c r="G81" s="240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45"/>
      <c r="Z81" s="145"/>
      <c r="AA81" s="145"/>
      <c r="AB81" s="145"/>
      <c r="AC81" s="145"/>
      <c r="AD81" s="145"/>
      <c r="AE81" s="145"/>
      <c r="AF81" s="145"/>
      <c r="AG81" s="145" t="s">
        <v>179</v>
      </c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</row>
    <row r="82" spans="1:60" ht="22.5" outlineLevel="1" x14ac:dyDescent="0.2">
      <c r="A82" s="166">
        <v>15</v>
      </c>
      <c r="B82" s="167" t="s">
        <v>329</v>
      </c>
      <c r="C82" s="177" t="s">
        <v>330</v>
      </c>
      <c r="D82" s="168" t="s">
        <v>318</v>
      </c>
      <c r="E82" s="169">
        <v>4</v>
      </c>
      <c r="F82" s="170"/>
      <c r="G82" s="171">
        <f>ROUND(E82*F82,2)</f>
        <v>0</v>
      </c>
      <c r="H82" s="170"/>
      <c r="I82" s="171">
        <f>ROUND(E82*H82,2)</f>
        <v>0</v>
      </c>
      <c r="J82" s="170"/>
      <c r="K82" s="171">
        <f>ROUND(E82*J82,2)</f>
        <v>0</v>
      </c>
      <c r="L82" s="171">
        <v>21</v>
      </c>
      <c r="M82" s="171">
        <f>G82*(1+L82/100)</f>
        <v>0</v>
      </c>
      <c r="N82" s="171">
        <v>8.1059999999999993E-2</v>
      </c>
      <c r="O82" s="171">
        <f>ROUND(E82*N82,2)</f>
        <v>0.32</v>
      </c>
      <c r="P82" s="171">
        <v>0</v>
      </c>
      <c r="Q82" s="171">
        <f>ROUND(E82*P82,2)</f>
        <v>0</v>
      </c>
      <c r="R82" s="171" t="s">
        <v>205</v>
      </c>
      <c r="S82" s="171" t="s">
        <v>182</v>
      </c>
      <c r="T82" s="172" t="s">
        <v>182</v>
      </c>
      <c r="U82" s="155">
        <v>0.35</v>
      </c>
      <c r="V82" s="155">
        <f>ROUND(E82*U82,2)</f>
        <v>1.4</v>
      </c>
      <c r="W82" s="155"/>
      <c r="X82" s="155" t="s">
        <v>176</v>
      </c>
      <c r="Y82" s="145"/>
      <c r="Z82" s="145"/>
      <c r="AA82" s="145"/>
      <c r="AB82" s="145"/>
      <c r="AC82" s="145"/>
      <c r="AD82" s="145"/>
      <c r="AE82" s="145"/>
      <c r="AF82" s="145"/>
      <c r="AG82" s="145" t="s">
        <v>177</v>
      </c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</row>
    <row r="83" spans="1:60" outlineLevel="1" x14ac:dyDescent="0.2">
      <c r="A83" s="152"/>
      <c r="B83" s="153"/>
      <c r="C83" s="178" t="s">
        <v>232</v>
      </c>
      <c r="D83" s="157"/>
      <c r="E83" s="158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45"/>
      <c r="Z83" s="145"/>
      <c r="AA83" s="145"/>
      <c r="AB83" s="145"/>
      <c r="AC83" s="145"/>
      <c r="AD83" s="145"/>
      <c r="AE83" s="145"/>
      <c r="AF83" s="145"/>
      <c r="AG83" s="145" t="s">
        <v>178</v>
      </c>
      <c r="AH83" s="145">
        <v>0</v>
      </c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</row>
    <row r="84" spans="1:60" outlineLevel="1" x14ac:dyDescent="0.2">
      <c r="A84" s="152"/>
      <c r="B84" s="153"/>
      <c r="C84" s="178" t="s">
        <v>80</v>
      </c>
      <c r="D84" s="157"/>
      <c r="E84" s="158">
        <v>4</v>
      </c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45"/>
      <c r="Z84" s="145"/>
      <c r="AA84" s="145"/>
      <c r="AB84" s="145"/>
      <c r="AC84" s="145"/>
      <c r="AD84" s="145"/>
      <c r="AE84" s="145"/>
      <c r="AF84" s="145"/>
      <c r="AG84" s="145" t="s">
        <v>178</v>
      </c>
      <c r="AH84" s="145">
        <v>0</v>
      </c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</row>
    <row r="85" spans="1:60" outlineLevel="1" x14ac:dyDescent="0.2">
      <c r="A85" s="152"/>
      <c r="B85" s="153"/>
      <c r="C85" s="239"/>
      <c r="D85" s="240"/>
      <c r="E85" s="240"/>
      <c r="F85" s="240"/>
      <c r="G85" s="240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45"/>
      <c r="Z85" s="145"/>
      <c r="AA85" s="145"/>
      <c r="AB85" s="145"/>
      <c r="AC85" s="145"/>
      <c r="AD85" s="145"/>
      <c r="AE85" s="145"/>
      <c r="AF85" s="145"/>
      <c r="AG85" s="145" t="s">
        <v>179</v>
      </c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</row>
    <row r="86" spans="1:60" ht="22.5" outlineLevel="1" x14ac:dyDescent="0.2">
      <c r="A86" s="166">
        <v>16</v>
      </c>
      <c r="B86" s="167" t="s">
        <v>331</v>
      </c>
      <c r="C86" s="177" t="s">
        <v>332</v>
      </c>
      <c r="D86" s="168" t="s">
        <v>318</v>
      </c>
      <c r="E86" s="169">
        <v>28</v>
      </c>
      <c r="F86" s="170"/>
      <c r="G86" s="171">
        <f>ROUND(E86*F86,2)</f>
        <v>0</v>
      </c>
      <c r="H86" s="170"/>
      <c r="I86" s="171">
        <f>ROUND(E86*H86,2)</f>
        <v>0</v>
      </c>
      <c r="J86" s="170"/>
      <c r="K86" s="171">
        <f>ROUND(E86*J86,2)</f>
        <v>0</v>
      </c>
      <c r="L86" s="171">
        <v>21</v>
      </c>
      <c r="M86" s="171">
        <f>G86*(1+L86/100)</f>
        <v>0</v>
      </c>
      <c r="N86" s="171">
        <v>8.9990000000000001E-2</v>
      </c>
      <c r="O86" s="171">
        <f>ROUND(E86*N86,2)</f>
        <v>2.52</v>
      </c>
      <c r="P86" s="171">
        <v>0</v>
      </c>
      <c r="Q86" s="171">
        <f>ROUND(E86*P86,2)</f>
        <v>0</v>
      </c>
      <c r="R86" s="171" t="s">
        <v>205</v>
      </c>
      <c r="S86" s="171" t="s">
        <v>182</v>
      </c>
      <c r="T86" s="172" t="s">
        <v>182</v>
      </c>
      <c r="U86" s="155">
        <v>0.38</v>
      </c>
      <c r="V86" s="155">
        <f>ROUND(E86*U86,2)</f>
        <v>10.64</v>
      </c>
      <c r="W86" s="155"/>
      <c r="X86" s="155" t="s">
        <v>176</v>
      </c>
      <c r="Y86" s="145"/>
      <c r="Z86" s="145"/>
      <c r="AA86" s="145"/>
      <c r="AB86" s="145"/>
      <c r="AC86" s="145"/>
      <c r="AD86" s="145"/>
      <c r="AE86" s="145"/>
      <c r="AF86" s="145"/>
      <c r="AG86" s="145" t="s">
        <v>177</v>
      </c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</row>
    <row r="87" spans="1:60" outlineLevel="1" x14ac:dyDescent="0.2">
      <c r="A87" s="152"/>
      <c r="B87" s="153"/>
      <c r="C87" s="178" t="s">
        <v>232</v>
      </c>
      <c r="D87" s="157"/>
      <c r="E87" s="158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45"/>
      <c r="Z87" s="145"/>
      <c r="AA87" s="145"/>
      <c r="AB87" s="145"/>
      <c r="AC87" s="145"/>
      <c r="AD87" s="145"/>
      <c r="AE87" s="145"/>
      <c r="AF87" s="145"/>
      <c r="AG87" s="145" t="s">
        <v>178</v>
      </c>
      <c r="AH87" s="145">
        <v>0</v>
      </c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</row>
    <row r="88" spans="1:60" outlineLevel="1" x14ac:dyDescent="0.2">
      <c r="A88" s="152"/>
      <c r="B88" s="153"/>
      <c r="C88" s="178" t="s">
        <v>333</v>
      </c>
      <c r="D88" s="157"/>
      <c r="E88" s="158">
        <v>28</v>
      </c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45"/>
      <c r="Z88" s="145"/>
      <c r="AA88" s="145"/>
      <c r="AB88" s="145"/>
      <c r="AC88" s="145"/>
      <c r="AD88" s="145"/>
      <c r="AE88" s="145"/>
      <c r="AF88" s="145"/>
      <c r="AG88" s="145" t="s">
        <v>178</v>
      </c>
      <c r="AH88" s="145">
        <v>0</v>
      </c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</row>
    <row r="89" spans="1:60" outlineLevel="1" x14ac:dyDescent="0.2">
      <c r="A89" s="152"/>
      <c r="B89" s="153"/>
      <c r="C89" s="239"/>
      <c r="D89" s="240"/>
      <c r="E89" s="240"/>
      <c r="F89" s="240"/>
      <c r="G89" s="240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45"/>
      <c r="Z89" s="145"/>
      <c r="AA89" s="145"/>
      <c r="AB89" s="145"/>
      <c r="AC89" s="145"/>
      <c r="AD89" s="145"/>
      <c r="AE89" s="145"/>
      <c r="AF89" s="145"/>
      <c r="AG89" s="145" t="s">
        <v>179</v>
      </c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</row>
    <row r="90" spans="1:60" outlineLevel="1" x14ac:dyDescent="0.2">
      <c r="A90" s="166">
        <v>17</v>
      </c>
      <c r="B90" s="167" t="s">
        <v>334</v>
      </c>
      <c r="C90" s="177" t="s">
        <v>335</v>
      </c>
      <c r="D90" s="168" t="s">
        <v>204</v>
      </c>
      <c r="E90" s="169">
        <v>31.074999999999999</v>
      </c>
      <c r="F90" s="170"/>
      <c r="G90" s="171">
        <f>ROUND(E90*F90,2)</f>
        <v>0</v>
      </c>
      <c r="H90" s="170"/>
      <c r="I90" s="171">
        <f>ROUND(E90*H90,2)</f>
        <v>0</v>
      </c>
      <c r="J90" s="170"/>
      <c r="K90" s="171">
        <f>ROUND(E90*J90,2)</f>
        <v>0</v>
      </c>
      <c r="L90" s="171">
        <v>21</v>
      </c>
      <c r="M90" s="171">
        <f>G90*(1+L90/100)</f>
        <v>0</v>
      </c>
      <c r="N90" s="171">
        <v>4.4000000000000002E-4</v>
      </c>
      <c r="O90" s="171">
        <f>ROUND(E90*N90,2)</f>
        <v>0.01</v>
      </c>
      <c r="P90" s="171">
        <v>0</v>
      </c>
      <c r="Q90" s="171">
        <f>ROUND(E90*P90,2)</f>
        <v>0</v>
      </c>
      <c r="R90" s="171" t="s">
        <v>205</v>
      </c>
      <c r="S90" s="171" t="s">
        <v>182</v>
      </c>
      <c r="T90" s="172" t="s">
        <v>182</v>
      </c>
      <c r="U90" s="155">
        <v>0.15</v>
      </c>
      <c r="V90" s="155">
        <f>ROUND(E90*U90,2)</f>
        <v>4.66</v>
      </c>
      <c r="W90" s="155"/>
      <c r="X90" s="155" t="s">
        <v>176</v>
      </c>
      <c r="Y90" s="145"/>
      <c r="Z90" s="145"/>
      <c r="AA90" s="145"/>
      <c r="AB90" s="145"/>
      <c r="AC90" s="145"/>
      <c r="AD90" s="145"/>
      <c r="AE90" s="145"/>
      <c r="AF90" s="145"/>
      <c r="AG90" s="145" t="s">
        <v>177</v>
      </c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</row>
    <row r="91" spans="1:60" outlineLevel="1" x14ac:dyDescent="0.2">
      <c r="A91" s="152"/>
      <c r="B91" s="153"/>
      <c r="C91" s="178" t="s">
        <v>232</v>
      </c>
      <c r="D91" s="157"/>
      <c r="E91" s="158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45"/>
      <c r="Z91" s="145"/>
      <c r="AA91" s="145"/>
      <c r="AB91" s="145"/>
      <c r="AC91" s="145"/>
      <c r="AD91" s="145"/>
      <c r="AE91" s="145"/>
      <c r="AF91" s="145"/>
      <c r="AG91" s="145" t="s">
        <v>178</v>
      </c>
      <c r="AH91" s="145">
        <v>0</v>
      </c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</row>
    <row r="92" spans="1:60" outlineLevel="1" x14ac:dyDescent="0.2">
      <c r="A92" s="152"/>
      <c r="B92" s="153"/>
      <c r="C92" s="178" t="s">
        <v>336</v>
      </c>
      <c r="D92" s="157"/>
      <c r="E92" s="158">
        <v>31.074999999999999</v>
      </c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45"/>
      <c r="Z92" s="145"/>
      <c r="AA92" s="145"/>
      <c r="AB92" s="145"/>
      <c r="AC92" s="145"/>
      <c r="AD92" s="145"/>
      <c r="AE92" s="145"/>
      <c r="AF92" s="145"/>
      <c r="AG92" s="145" t="s">
        <v>178</v>
      </c>
      <c r="AH92" s="145">
        <v>0</v>
      </c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</row>
    <row r="93" spans="1:60" outlineLevel="1" x14ac:dyDescent="0.2">
      <c r="A93" s="152"/>
      <c r="B93" s="153"/>
      <c r="C93" s="239"/>
      <c r="D93" s="240"/>
      <c r="E93" s="240"/>
      <c r="F93" s="240"/>
      <c r="G93" s="240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45"/>
      <c r="Z93" s="145"/>
      <c r="AA93" s="145"/>
      <c r="AB93" s="145"/>
      <c r="AC93" s="145"/>
      <c r="AD93" s="145"/>
      <c r="AE93" s="145"/>
      <c r="AF93" s="145"/>
      <c r="AG93" s="145" t="s">
        <v>179</v>
      </c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</row>
    <row r="94" spans="1:60" ht="22.5" outlineLevel="1" x14ac:dyDescent="0.2">
      <c r="A94" s="166">
        <v>18</v>
      </c>
      <c r="B94" s="167" t="s">
        <v>337</v>
      </c>
      <c r="C94" s="177" t="s">
        <v>338</v>
      </c>
      <c r="D94" s="168" t="s">
        <v>193</v>
      </c>
      <c r="E94" s="169">
        <v>39.186999999999998</v>
      </c>
      <c r="F94" s="170"/>
      <c r="G94" s="171">
        <f>ROUND(E94*F94,2)</f>
        <v>0</v>
      </c>
      <c r="H94" s="170"/>
      <c r="I94" s="171">
        <f>ROUND(E94*H94,2)</f>
        <v>0</v>
      </c>
      <c r="J94" s="170"/>
      <c r="K94" s="171">
        <f>ROUND(E94*J94,2)</f>
        <v>0</v>
      </c>
      <c r="L94" s="171">
        <v>21</v>
      </c>
      <c r="M94" s="171">
        <f>G94*(1+L94/100)</f>
        <v>0</v>
      </c>
      <c r="N94" s="171">
        <v>7.782E-2</v>
      </c>
      <c r="O94" s="171">
        <f>ROUND(E94*N94,2)</f>
        <v>3.05</v>
      </c>
      <c r="P94" s="171">
        <v>0</v>
      </c>
      <c r="Q94" s="171">
        <f>ROUND(E94*P94,2)</f>
        <v>0</v>
      </c>
      <c r="R94" s="171" t="s">
        <v>205</v>
      </c>
      <c r="S94" s="171" t="s">
        <v>182</v>
      </c>
      <c r="T94" s="172" t="s">
        <v>182</v>
      </c>
      <c r="U94" s="155">
        <v>0.49390000000000001</v>
      </c>
      <c r="V94" s="155">
        <f>ROUND(E94*U94,2)</f>
        <v>19.350000000000001</v>
      </c>
      <c r="W94" s="155"/>
      <c r="X94" s="155" t="s">
        <v>176</v>
      </c>
      <c r="Y94" s="145"/>
      <c r="Z94" s="145"/>
      <c r="AA94" s="145"/>
      <c r="AB94" s="145"/>
      <c r="AC94" s="145"/>
      <c r="AD94" s="145"/>
      <c r="AE94" s="145"/>
      <c r="AF94" s="145"/>
      <c r="AG94" s="145" t="s">
        <v>177</v>
      </c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</row>
    <row r="95" spans="1:60" ht="22.5" outlineLevel="1" x14ac:dyDescent="0.2">
      <c r="A95" s="152"/>
      <c r="B95" s="153"/>
      <c r="C95" s="247" t="s">
        <v>339</v>
      </c>
      <c r="D95" s="248"/>
      <c r="E95" s="248"/>
      <c r="F95" s="248"/>
      <c r="G95" s="248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45"/>
      <c r="Z95" s="145"/>
      <c r="AA95" s="145"/>
      <c r="AB95" s="145"/>
      <c r="AC95" s="145"/>
      <c r="AD95" s="145"/>
      <c r="AE95" s="145"/>
      <c r="AF95" s="145"/>
      <c r="AG95" s="145" t="s">
        <v>207</v>
      </c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74" t="str">
        <f>C95</f>
        <v>jednoduché nebo příčky zděné do svislé dřevěné, cihelné, betonové nebo ocelové konstrukce na jakoukoliv maltu vápenocementovou (MVC) nebo cementovou (MC),</v>
      </c>
      <c r="BB95" s="145"/>
      <c r="BC95" s="145"/>
      <c r="BD95" s="145"/>
      <c r="BE95" s="145"/>
      <c r="BF95" s="145"/>
      <c r="BG95" s="145"/>
      <c r="BH95" s="145"/>
    </row>
    <row r="96" spans="1:60" outlineLevel="1" x14ac:dyDescent="0.2">
      <c r="A96" s="152"/>
      <c r="B96" s="153"/>
      <c r="C96" s="178" t="s">
        <v>208</v>
      </c>
      <c r="D96" s="157"/>
      <c r="E96" s="158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45"/>
      <c r="Z96" s="145"/>
      <c r="AA96" s="145"/>
      <c r="AB96" s="145"/>
      <c r="AC96" s="145"/>
      <c r="AD96" s="145"/>
      <c r="AE96" s="145"/>
      <c r="AF96" s="145"/>
      <c r="AG96" s="145" t="s">
        <v>178</v>
      </c>
      <c r="AH96" s="145">
        <v>0</v>
      </c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</row>
    <row r="97" spans="1:60" outlineLevel="1" x14ac:dyDescent="0.2">
      <c r="A97" s="152"/>
      <c r="B97" s="153"/>
      <c r="C97" s="178" t="s">
        <v>340</v>
      </c>
      <c r="D97" s="157"/>
      <c r="E97" s="158">
        <v>40.802999999999997</v>
      </c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45"/>
      <c r="Z97" s="145"/>
      <c r="AA97" s="145"/>
      <c r="AB97" s="145"/>
      <c r="AC97" s="145"/>
      <c r="AD97" s="145"/>
      <c r="AE97" s="145"/>
      <c r="AF97" s="145"/>
      <c r="AG97" s="145" t="s">
        <v>178</v>
      </c>
      <c r="AH97" s="145">
        <v>0</v>
      </c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</row>
    <row r="98" spans="1:60" outlineLevel="1" x14ac:dyDescent="0.2">
      <c r="A98" s="152"/>
      <c r="B98" s="153"/>
      <c r="C98" s="178" t="s">
        <v>341</v>
      </c>
      <c r="D98" s="157"/>
      <c r="E98" s="158">
        <v>-1.6160000000000001</v>
      </c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45"/>
      <c r="Z98" s="145"/>
      <c r="AA98" s="145"/>
      <c r="AB98" s="145"/>
      <c r="AC98" s="145"/>
      <c r="AD98" s="145"/>
      <c r="AE98" s="145"/>
      <c r="AF98" s="145"/>
      <c r="AG98" s="145" t="s">
        <v>178</v>
      </c>
      <c r="AH98" s="145">
        <v>0</v>
      </c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</row>
    <row r="99" spans="1:60" outlineLevel="1" x14ac:dyDescent="0.2">
      <c r="A99" s="152"/>
      <c r="B99" s="153"/>
      <c r="C99" s="239"/>
      <c r="D99" s="240"/>
      <c r="E99" s="240"/>
      <c r="F99" s="240"/>
      <c r="G99" s="240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45"/>
      <c r="Z99" s="145"/>
      <c r="AA99" s="145"/>
      <c r="AB99" s="145"/>
      <c r="AC99" s="145"/>
      <c r="AD99" s="145"/>
      <c r="AE99" s="145"/>
      <c r="AF99" s="145"/>
      <c r="AG99" s="145" t="s">
        <v>179</v>
      </c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</row>
    <row r="100" spans="1:60" ht="22.5" outlineLevel="1" x14ac:dyDescent="0.2">
      <c r="A100" s="166">
        <v>19</v>
      </c>
      <c r="B100" s="167" t="s">
        <v>342</v>
      </c>
      <c r="C100" s="177" t="s">
        <v>343</v>
      </c>
      <c r="D100" s="168" t="s">
        <v>193</v>
      </c>
      <c r="E100" s="169">
        <v>226.649</v>
      </c>
      <c r="F100" s="170"/>
      <c r="G100" s="171">
        <f>ROUND(E100*F100,2)</f>
        <v>0</v>
      </c>
      <c r="H100" s="170"/>
      <c r="I100" s="171">
        <f>ROUND(E100*H100,2)</f>
        <v>0</v>
      </c>
      <c r="J100" s="170"/>
      <c r="K100" s="171">
        <f>ROUND(E100*J100,2)</f>
        <v>0</v>
      </c>
      <c r="L100" s="171">
        <v>21</v>
      </c>
      <c r="M100" s="171">
        <f>G100*(1+L100/100)</f>
        <v>0</v>
      </c>
      <c r="N100" s="171">
        <v>0.12138</v>
      </c>
      <c r="O100" s="171">
        <f>ROUND(E100*N100,2)</f>
        <v>27.51</v>
      </c>
      <c r="P100" s="171">
        <v>0</v>
      </c>
      <c r="Q100" s="171">
        <f>ROUND(E100*P100,2)</f>
        <v>0</v>
      </c>
      <c r="R100" s="171" t="s">
        <v>205</v>
      </c>
      <c r="S100" s="171" t="s">
        <v>182</v>
      </c>
      <c r="T100" s="172" t="s">
        <v>182</v>
      </c>
      <c r="U100" s="155">
        <v>0.55674999999999997</v>
      </c>
      <c r="V100" s="155">
        <f>ROUND(E100*U100,2)</f>
        <v>126.19</v>
      </c>
      <c r="W100" s="155"/>
      <c r="X100" s="155" t="s">
        <v>176</v>
      </c>
      <c r="Y100" s="145"/>
      <c r="Z100" s="145"/>
      <c r="AA100" s="145"/>
      <c r="AB100" s="145"/>
      <c r="AC100" s="145"/>
      <c r="AD100" s="145"/>
      <c r="AE100" s="145"/>
      <c r="AF100" s="145"/>
      <c r="AG100" s="145" t="s">
        <v>177</v>
      </c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</row>
    <row r="101" spans="1:60" ht="22.5" outlineLevel="1" x14ac:dyDescent="0.2">
      <c r="A101" s="152"/>
      <c r="B101" s="153"/>
      <c r="C101" s="247" t="s">
        <v>339</v>
      </c>
      <c r="D101" s="248"/>
      <c r="E101" s="248"/>
      <c r="F101" s="248"/>
      <c r="G101" s="248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45"/>
      <c r="Z101" s="145"/>
      <c r="AA101" s="145"/>
      <c r="AB101" s="145"/>
      <c r="AC101" s="145"/>
      <c r="AD101" s="145"/>
      <c r="AE101" s="145"/>
      <c r="AF101" s="145"/>
      <c r="AG101" s="145" t="s">
        <v>207</v>
      </c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74" t="str">
        <f>C101</f>
        <v>jednoduché nebo příčky zděné do svislé dřevěné, cihelné, betonové nebo ocelové konstrukce na jakoukoliv maltu vápenocementovou (MVC) nebo cementovou (MC),</v>
      </c>
      <c r="BB101" s="145"/>
      <c r="BC101" s="145"/>
      <c r="BD101" s="145"/>
      <c r="BE101" s="145"/>
      <c r="BF101" s="145"/>
      <c r="BG101" s="145"/>
      <c r="BH101" s="145"/>
    </row>
    <row r="102" spans="1:60" outlineLevel="1" x14ac:dyDescent="0.2">
      <c r="A102" s="152"/>
      <c r="B102" s="153"/>
      <c r="C102" s="178" t="s">
        <v>208</v>
      </c>
      <c r="D102" s="157"/>
      <c r="E102" s="158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45"/>
      <c r="Z102" s="145"/>
      <c r="AA102" s="145"/>
      <c r="AB102" s="145"/>
      <c r="AC102" s="145"/>
      <c r="AD102" s="145"/>
      <c r="AE102" s="145"/>
      <c r="AF102" s="145"/>
      <c r="AG102" s="145" t="s">
        <v>178</v>
      </c>
      <c r="AH102" s="145">
        <v>0</v>
      </c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</row>
    <row r="103" spans="1:60" outlineLevel="1" x14ac:dyDescent="0.2">
      <c r="A103" s="152"/>
      <c r="B103" s="153"/>
      <c r="C103" s="178" t="s">
        <v>344</v>
      </c>
      <c r="D103" s="157"/>
      <c r="E103" s="158">
        <v>251.04900000000001</v>
      </c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45"/>
      <c r="Z103" s="145"/>
      <c r="AA103" s="145"/>
      <c r="AB103" s="145"/>
      <c r="AC103" s="145"/>
      <c r="AD103" s="145"/>
      <c r="AE103" s="145"/>
      <c r="AF103" s="145"/>
      <c r="AG103" s="145" t="s">
        <v>178</v>
      </c>
      <c r="AH103" s="145">
        <v>0</v>
      </c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</row>
    <row r="104" spans="1:60" outlineLevel="1" x14ac:dyDescent="0.2">
      <c r="A104" s="152"/>
      <c r="B104" s="153"/>
      <c r="C104" s="178" t="s">
        <v>345</v>
      </c>
      <c r="D104" s="157"/>
      <c r="E104" s="158">
        <v>-24.4</v>
      </c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45"/>
      <c r="Z104" s="145"/>
      <c r="AA104" s="145"/>
      <c r="AB104" s="145"/>
      <c r="AC104" s="145"/>
      <c r="AD104" s="145"/>
      <c r="AE104" s="145"/>
      <c r="AF104" s="145"/>
      <c r="AG104" s="145" t="s">
        <v>178</v>
      </c>
      <c r="AH104" s="145">
        <v>0</v>
      </c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</row>
    <row r="105" spans="1:60" outlineLevel="1" x14ac:dyDescent="0.2">
      <c r="A105" s="152"/>
      <c r="B105" s="153"/>
      <c r="C105" s="239"/>
      <c r="D105" s="240"/>
      <c r="E105" s="240"/>
      <c r="F105" s="240"/>
      <c r="G105" s="240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45"/>
      <c r="Z105" s="145"/>
      <c r="AA105" s="145"/>
      <c r="AB105" s="145"/>
      <c r="AC105" s="145"/>
      <c r="AD105" s="145"/>
      <c r="AE105" s="145"/>
      <c r="AF105" s="145"/>
      <c r="AG105" s="145" t="s">
        <v>179</v>
      </c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</row>
    <row r="106" spans="1:60" outlineLevel="1" x14ac:dyDescent="0.2">
      <c r="A106" s="166">
        <v>20</v>
      </c>
      <c r="B106" s="167" t="s">
        <v>346</v>
      </c>
      <c r="C106" s="177" t="s">
        <v>347</v>
      </c>
      <c r="D106" s="168" t="s">
        <v>204</v>
      </c>
      <c r="E106" s="169">
        <v>60.3</v>
      </c>
      <c r="F106" s="170"/>
      <c r="G106" s="171">
        <f>ROUND(E106*F106,2)</f>
        <v>0</v>
      </c>
      <c r="H106" s="170"/>
      <c r="I106" s="171">
        <f>ROUND(E106*H106,2)</f>
        <v>0</v>
      </c>
      <c r="J106" s="170"/>
      <c r="K106" s="171">
        <f>ROUND(E106*J106,2)</f>
        <v>0</v>
      </c>
      <c r="L106" s="171">
        <v>21</v>
      </c>
      <c r="M106" s="171">
        <f>G106*(1+L106/100)</f>
        <v>0</v>
      </c>
      <c r="N106" s="171">
        <v>1.0200000000000001E-3</v>
      </c>
      <c r="O106" s="171">
        <f>ROUND(E106*N106,2)</f>
        <v>0.06</v>
      </c>
      <c r="P106" s="171">
        <v>0</v>
      </c>
      <c r="Q106" s="171">
        <f>ROUND(E106*P106,2)</f>
        <v>0</v>
      </c>
      <c r="R106" s="171" t="s">
        <v>205</v>
      </c>
      <c r="S106" s="171" t="s">
        <v>182</v>
      </c>
      <c r="T106" s="172" t="s">
        <v>182</v>
      </c>
      <c r="U106" s="155">
        <v>0.223</v>
      </c>
      <c r="V106" s="155">
        <f>ROUND(E106*U106,2)</f>
        <v>13.45</v>
      </c>
      <c r="W106" s="155"/>
      <c r="X106" s="155" t="s">
        <v>176</v>
      </c>
      <c r="Y106" s="145"/>
      <c r="Z106" s="145"/>
      <c r="AA106" s="145"/>
      <c r="AB106" s="145"/>
      <c r="AC106" s="145"/>
      <c r="AD106" s="145"/>
      <c r="AE106" s="145"/>
      <c r="AF106" s="145"/>
      <c r="AG106" s="145" t="s">
        <v>177</v>
      </c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</row>
    <row r="107" spans="1:60" outlineLevel="1" x14ac:dyDescent="0.2">
      <c r="A107" s="152"/>
      <c r="B107" s="153"/>
      <c r="C107" s="247" t="s">
        <v>348</v>
      </c>
      <c r="D107" s="248"/>
      <c r="E107" s="248"/>
      <c r="F107" s="248"/>
      <c r="G107" s="248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45"/>
      <c r="Z107" s="145"/>
      <c r="AA107" s="145"/>
      <c r="AB107" s="145"/>
      <c r="AC107" s="145"/>
      <c r="AD107" s="145"/>
      <c r="AE107" s="145"/>
      <c r="AF107" s="145"/>
      <c r="AG107" s="145" t="s">
        <v>207</v>
      </c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</row>
    <row r="108" spans="1:60" outlineLevel="1" x14ac:dyDescent="0.2">
      <c r="A108" s="152"/>
      <c r="B108" s="153"/>
      <c r="C108" s="249" t="s">
        <v>349</v>
      </c>
      <c r="D108" s="250"/>
      <c r="E108" s="250"/>
      <c r="F108" s="250"/>
      <c r="G108" s="250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45"/>
      <c r="Z108" s="145"/>
      <c r="AA108" s="145"/>
      <c r="AB108" s="145"/>
      <c r="AC108" s="145"/>
      <c r="AD108" s="145"/>
      <c r="AE108" s="145"/>
      <c r="AF108" s="145"/>
      <c r="AG108" s="145" t="s">
        <v>191</v>
      </c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</row>
    <row r="109" spans="1:60" outlineLevel="1" x14ac:dyDescent="0.2">
      <c r="A109" s="152"/>
      <c r="B109" s="153"/>
      <c r="C109" s="178" t="s">
        <v>208</v>
      </c>
      <c r="D109" s="157"/>
      <c r="E109" s="158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45"/>
      <c r="Z109" s="145"/>
      <c r="AA109" s="145"/>
      <c r="AB109" s="145"/>
      <c r="AC109" s="145"/>
      <c r="AD109" s="145"/>
      <c r="AE109" s="145"/>
      <c r="AF109" s="145"/>
      <c r="AG109" s="145" t="s">
        <v>178</v>
      </c>
      <c r="AH109" s="145">
        <v>0</v>
      </c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</row>
    <row r="110" spans="1:60" outlineLevel="1" x14ac:dyDescent="0.2">
      <c r="A110" s="152"/>
      <c r="B110" s="153"/>
      <c r="C110" s="178" t="s">
        <v>350</v>
      </c>
      <c r="D110" s="157"/>
      <c r="E110" s="158">
        <v>60.3</v>
      </c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45"/>
      <c r="Z110" s="145"/>
      <c r="AA110" s="145"/>
      <c r="AB110" s="145"/>
      <c r="AC110" s="145"/>
      <c r="AD110" s="145"/>
      <c r="AE110" s="145"/>
      <c r="AF110" s="145"/>
      <c r="AG110" s="145" t="s">
        <v>178</v>
      </c>
      <c r="AH110" s="145">
        <v>0</v>
      </c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</row>
    <row r="111" spans="1:60" outlineLevel="1" x14ac:dyDescent="0.2">
      <c r="A111" s="152"/>
      <c r="B111" s="153"/>
      <c r="C111" s="239"/>
      <c r="D111" s="240"/>
      <c r="E111" s="240"/>
      <c r="F111" s="240"/>
      <c r="G111" s="240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45"/>
      <c r="Z111" s="145"/>
      <c r="AA111" s="145"/>
      <c r="AB111" s="145"/>
      <c r="AC111" s="145"/>
      <c r="AD111" s="145"/>
      <c r="AE111" s="145"/>
      <c r="AF111" s="145"/>
      <c r="AG111" s="145" t="s">
        <v>179</v>
      </c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</row>
    <row r="112" spans="1:60" outlineLevel="1" x14ac:dyDescent="0.2">
      <c r="A112" s="166">
        <v>21</v>
      </c>
      <c r="B112" s="167" t="s">
        <v>351</v>
      </c>
      <c r="C112" s="177" t="s">
        <v>352</v>
      </c>
      <c r="D112" s="168" t="s">
        <v>193</v>
      </c>
      <c r="E112" s="169">
        <v>3.96</v>
      </c>
      <c r="F112" s="170"/>
      <c r="G112" s="171">
        <f>ROUND(E112*F112,2)</f>
        <v>0</v>
      </c>
      <c r="H112" s="170"/>
      <c r="I112" s="171">
        <f>ROUND(E112*H112,2)</f>
        <v>0</v>
      </c>
      <c r="J112" s="170"/>
      <c r="K112" s="171">
        <f>ROUND(E112*J112,2)</f>
        <v>0</v>
      </c>
      <c r="L112" s="171">
        <v>21</v>
      </c>
      <c r="M112" s="171">
        <f>G112*(1+L112/100)</f>
        <v>0</v>
      </c>
      <c r="N112" s="171">
        <v>0.15931000000000001</v>
      </c>
      <c r="O112" s="171">
        <f>ROUND(E112*N112,2)</f>
        <v>0.63</v>
      </c>
      <c r="P112" s="171">
        <v>0</v>
      </c>
      <c r="Q112" s="171">
        <f>ROUND(E112*P112,2)</f>
        <v>0</v>
      </c>
      <c r="R112" s="171" t="s">
        <v>205</v>
      </c>
      <c r="S112" s="171" t="s">
        <v>182</v>
      </c>
      <c r="T112" s="172" t="s">
        <v>182</v>
      </c>
      <c r="U112" s="155">
        <v>0.70399999999999996</v>
      </c>
      <c r="V112" s="155">
        <f>ROUND(E112*U112,2)</f>
        <v>2.79</v>
      </c>
      <c r="W112" s="155"/>
      <c r="X112" s="155" t="s">
        <v>176</v>
      </c>
      <c r="Y112" s="145"/>
      <c r="Z112" s="145"/>
      <c r="AA112" s="145"/>
      <c r="AB112" s="145"/>
      <c r="AC112" s="145"/>
      <c r="AD112" s="145"/>
      <c r="AE112" s="145"/>
      <c r="AF112" s="145"/>
      <c r="AG112" s="145" t="s">
        <v>177</v>
      </c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</row>
    <row r="113" spans="1:60" outlineLevel="1" x14ac:dyDescent="0.2">
      <c r="A113" s="152"/>
      <c r="B113" s="153"/>
      <c r="C113" s="247" t="s">
        <v>353</v>
      </c>
      <c r="D113" s="248"/>
      <c r="E113" s="248"/>
      <c r="F113" s="248"/>
      <c r="G113" s="248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45"/>
      <c r="Z113" s="145"/>
      <c r="AA113" s="145"/>
      <c r="AB113" s="145"/>
      <c r="AC113" s="145"/>
      <c r="AD113" s="145"/>
      <c r="AE113" s="145"/>
      <c r="AF113" s="145"/>
      <c r="AG113" s="145" t="s">
        <v>207</v>
      </c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</row>
    <row r="114" spans="1:60" outlineLevel="1" x14ac:dyDescent="0.2">
      <c r="A114" s="152"/>
      <c r="B114" s="153"/>
      <c r="C114" s="178" t="s">
        <v>208</v>
      </c>
      <c r="D114" s="157"/>
      <c r="E114" s="158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45"/>
      <c r="Z114" s="145"/>
      <c r="AA114" s="145"/>
      <c r="AB114" s="145"/>
      <c r="AC114" s="145"/>
      <c r="AD114" s="145"/>
      <c r="AE114" s="145"/>
      <c r="AF114" s="145"/>
      <c r="AG114" s="145" t="s">
        <v>178</v>
      </c>
      <c r="AH114" s="145">
        <v>0</v>
      </c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</row>
    <row r="115" spans="1:60" outlineLevel="1" x14ac:dyDescent="0.2">
      <c r="A115" s="152"/>
      <c r="B115" s="153"/>
      <c r="C115" s="178" t="s">
        <v>354</v>
      </c>
      <c r="D115" s="157"/>
      <c r="E115" s="158">
        <v>3.96</v>
      </c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45"/>
      <c r="Z115" s="145"/>
      <c r="AA115" s="145"/>
      <c r="AB115" s="145"/>
      <c r="AC115" s="145"/>
      <c r="AD115" s="145"/>
      <c r="AE115" s="145"/>
      <c r="AF115" s="145"/>
      <c r="AG115" s="145" t="s">
        <v>178</v>
      </c>
      <c r="AH115" s="145">
        <v>0</v>
      </c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</row>
    <row r="116" spans="1:60" outlineLevel="1" x14ac:dyDescent="0.2">
      <c r="A116" s="152"/>
      <c r="B116" s="153"/>
      <c r="C116" s="239"/>
      <c r="D116" s="240"/>
      <c r="E116" s="240"/>
      <c r="F116" s="240"/>
      <c r="G116" s="240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45"/>
      <c r="Z116" s="145"/>
      <c r="AA116" s="145"/>
      <c r="AB116" s="145"/>
      <c r="AC116" s="145"/>
      <c r="AD116" s="145"/>
      <c r="AE116" s="145"/>
      <c r="AF116" s="145"/>
      <c r="AG116" s="145" t="s">
        <v>179</v>
      </c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</row>
    <row r="117" spans="1:60" x14ac:dyDescent="0.2">
      <c r="A117" s="160" t="s">
        <v>171</v>
      </c>
      <c r="B117" s="161" t="s">
        <v>78</v>
      </c>
      <c r="C117" s="176" t="s">
        <v>79</v>
      </c>
      <c r="D117" s="162"/>
      <c r="E117" s="163"/>
      <c r="F117" s="164"/>
      <c r="G117" s="164">
        <f>SUMIF(AG118:AG133,"&lt;&gt;NOR",G118:G133)</f>
        <v>0</v>
      </c>
      <c r="H117" s="164"/>
      <c r="I117" s="164">
        <f>SUM(I118:I133)</f>
        <v>0</v>
      </c>
      <c r="J117" s="164"/>
      <c r="K117" s="164">
        <f>SUM(K118:K133)</f>
        <v>0</v>
      </c>
      <c r="L117" s="164"/>
      <c r="M117" s="164">
        <f>SUM(M118:M133)</f>
        <v>0</v>
      </c>
      <c r="N117" s="164"/>
      <c r="O117" s="164">
        <f>SUM(O118:O133)</f>
        <v>2.58</v>
      </c>
      <c r="P117" s="164"/>
      <c r="Q117" s="164">
        <f>SUM(Q118:Q133)</f>
        <v>0</v>
      </c>
      <c r="R117" s="164"/>
      <c r="S117" s="164"/>
      <c r="T117" s="165"/>
      <c r="U117" s="159"/>
      <c r="V117" s="159">
        <f>SUM(V118:V133)</f>
        <v>226.37</v>
      </c>
      <c r="W117" s="159"/>
      <c r="X117" s="159"/>
      <c r="AG117" t="s">
        <v>172</v>
      </c>
    </row>
    <row r="118" spans="1:60" ht="22.5" outlineLevel="1" x14ac:dyDescent="0.2">
      <c r="A118" s="166">
        <v>22</v>
      </c>
      <c r="B118" s="167" t="s">
        <v>355</v>
      </c>
      <c r="C118" s="177" t="s">
        <v>356</v>
      </c>
      <c r="D118" s="168" t="s">
        <v>193</v>
      </c>
      <c r="E118" s="169">
        <v>192.2</v>
      </c>
      <c r="F118" s="170"/>
      <c r="G118" s="171">
        <f>ROUND(E118*F118,2)</f>
        <v>0</v>
      </c>
      <c r="H118" s="170"/>
      <c r="I118" s="171">
        <f>ROUND(E118*H118,2)</f>
        <v>0</v>
      </c>
      <c r="J118" s="170"/>
      <c r="K118" s="171">
        <f>ROUND(E118*J118,2)</f>
        <v>0</v>
      </c>
      <c r="L118" s="171">
        <v>21</v>
      </c>
      <c r="M118" s="171">
        <f>G118*(1+L118/100)</f>
        <v>0</v>
      </c>
      <c r="N118" s="171">
        <v>1.2149999999999999E-2</v>
      </c>
      <c r="O118" s="171">
        <f>ROUND(E118*N118,2)</f>
        <v>2.34</v>
      </c>
      <c r="P118" s="171">
        <v>0</v>
      </c>
      <c r="Q118" s="171">
        <f>ROUND(E118*P118,2)</f>
        <v>0</v>
      </c>
      <c r="R118" s="171" t="s">
        <v>205</v>
      </c>
      <c r="S118" s="171" t="s">
        <v>182</v>
      </c>
      <c r="T118" s="172" t="s">
        <v>182</v>
      </c>
      <c r="U118" s="155">
        <v>1.0109999999999999</v>
      </c>
      <c r="V118" s="155">
        <f>ROUND(E118*U118,2)</f>
        <v>194.31</v>
      </c>
      <c r="W118" s="155"/>
      <c r="X118" s="155" t="s">
        <v>176</v>
      </c>
      <c r="Y118" s="145"/>
      <c r="Z118" s="145"/>
      <c r="AA118" s="145"/>
      <c r="AB118" s="145"/>
      <c r="AC118" s="145"/>
      <c r="AD118" s="145"/>
      <c r="AE118" s="145"/>
      <c r="AF118" s="145"/>
      <c r="AG118" s="145" t="s">
        <v>177</v>
      </c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</row>
    <row r="119" spans="1:60" outlineLevel="1" x14ac:dyDescent="0.2">
      <c r="A119" s="152"/>
      <c r="B119" s="153"/>
      <c r="C119" s="178" t="s">
        <v>208</v>
      </c>
      <c r="D119" s="157"/>
      <c r="E119" s="158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45"/>
      <c r="Z119" s="145"/>
      <c r="AA119" s="145"/>
      <c r="AB119" s="145"/>
      <c r="AC119" s="145"/>
      <c r="AD119" s="145"/>
      <c r="AE119" s="145"/>
      <c r="AF119" s="145"/>
      <c r="AG119" s="145" t="s">
        <v>178</v>
      </c>
      <c r="AH119" s="145">
        <v>0</v>
      </c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</row>
    <row r="120" spans="1:60" outlineLevel="1" x14ac:dyDescent="0.2">
      <c r="A120" s="152"/>
      <c r="B120" s="153"/>
      <c r="C120" s="178" t="s">
        <v>357</v>
      </c>
      <c r="D120" s="157"/>
      <c r="E120" s="158">
        <v>192.2</v>
      </c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45"/>
      <c r="Z120" s="145"/>
      <c r="AA120" s="145"/>
      <c r="AB120" s="145"/>
      <c r="AC120" s="145"/>
      <c r="AD120" s="145"/>
      <c r="AE120" s="145"/>
      <c r="AF120" s="145"/>
      <c r="AG120" s="145" t="s">
        <v>178</v>
      </c>
      <c r="AH120" s="145">
        <v>0</v>
      </c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</row>
    <row r="121" spans="1:60" outlineLevel="1" x14ac:dyDescent="0.2">
      <c r="A121" s="152"/>
      <c r="B121" s="153"/>
      <c r="C121" s="239"/>
      <c r="D121" s="240"/>
      <c r="E121" s="240"/>
      <c r="F121" s="240"/>
      <c r="G121" s="240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45"/>
      <c r="Z121" s="145"/>
      <c r="AA121" s="145"/>
      <c r="AB121" s="145"/>
      <c r="AC121" s="145"/>
      <c r="AD121" s="145"/>
      <c r="AE121" s="145"/>
      <c r="AF121" s="145"/>
      <c r="AG121" s="145" t="s">
        <v>179</v>
      </c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</row>
    <row r="122" spans="1:60" ht="33.75" outlineLevel="1" x14ac:dyDescent="0.2">
      <c r="A122" s="166">
        <v>23</v>
      </c>
      <c r="B122" s="167" t="s">
        <v>358</v>
      </c>
      <c r="C122" s="177" t="s">
        <v>359</v>
      </c>
      <c r="D122" s="168" t="s">
        <v>193</v>
      </c>
      <c r="E122" s="169">
        <v>19.899999999999999</v>
      </c>
      <c r="F122" s="170"/>
      <c r="G122" s="171">
        <f>ROUND(E122*F122,2)</f>
        <v>0</v>
      </c>
      <c r="H122" s="170"/>
      <c r="I122" s="171">
        <f>ROUND(E122*H122,2)</f>
        <v>0</v>
      </c>
      <c r="J122" s="170"/>
      <c r="K122" s="171">
        <f>ROUND(E122*J122,2)</f>
        <v>0</v>
      </c>
      <c r="L122" s="171">
        <v>21</v>
      </c>
      <c r="M122" s="171">
        <f>G122*(1+L122/100)</f>
        <v>0</v>
      </c>
      <c r="N122" s="171">
        <v>1.2149999999999999E-2</v>
      </c>
      <c r="O122" s="171">
        <f>ROUND(E122*N122,2)</f>
        <v>0.24</v>
      </c>
      <c r="P122" s="171">
        <v>0</v>
      </c>
      <c r="Q122" s="171">
        <f>ROUND(E122*P122,2)</f>
        <v>0</v>
      </c>
      <c r="R122" s="171" t="s">
        <v>205</v>
      </c>
      <c r="S122" s="171" t="s">
        <v>182</v>
      </c>
      <c r="T122" s="172" t="s">
        <v>182</v>
      </c>
      <c r="U122" s="155">
        <v>1.0109999999999999</v>
      </c>
      <c r="V122" s="155">
        <f>ROUND(E122*U122,2)</f>
        <v>20.12</v>
      </c>
      <c r="W122" s="155"/>
      <c r="X122" s="155" t="s">
        <v>176</v>
      </c>
      <c r="Y122" s="145"/>
      <c r="Z122" s="145"/>
      <c r="AA122" s="145"/>
      <c r="AB122" s="145"/>
      <c r="AC122" s="145"/>
      <c r="AD122" s="145"/>
      <c r="AE122" s="145"/>
      <c r="AF122" s="145"/>
      <c r="AG122" s="145" t="s">
        <v>177</v>
      </c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</row>
    <row r="123" spans="1:60" outlineLevel="1" x14ac:dyDescent="0.2">
      <c r="A123" s="152"/>
      <c r="B123" s="153"/>
      <c r="C123" s="178" t="s">
        <v>208</v>
      </c>
      <c r="D123" s="157"/>
      <c r="E123" s="158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45"/>
      <c r="Z123" s="145"/>
      <c r="AA123" s="145"/>
      <c r="AB123" s="145"/>
      <c r="AC123" s="145"/>
      <c r="AD123" s="145"/>
      <c r="AE123" s="145"/>
      <c r="AF123" s="145"/>
      <c r="AG123" s="145" t="s">
        <v>178</v>
      </c>
      <c r="AH123" s="145">
        <v>0</v>
      </c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</row>
    <row r="124" spans="1:60" outlineLevel="1" x14ac:dyDescent="0.2">
      <c r="A124" s="152"/>
      <c r="B124" s="153"/>
      <c r="C124" s="178" t="s">
        <v>360</v>
      </c>
      <c r="D124" s="157"/>
      <c r="E124" s="158">
        <v>19.899999999999999</v>
      </c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45"/>
      <c r="Z124" s="145"/>
      <c r="AA124" s="145"/>
      <c r="AB124" s="145"/>
      <c r="AC124" s="145"/>
      <c r="AD124" s="145"/>
      <c r="AE124" s="145"/>
      <c r="AF124" s="145"/>
      <c r="AG124" s="145" t="s">
        <v>178</v>
      </c>
      <c r="AH124" s="145">
        <v>0</v>
      </c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</row>
    <row r="125" spans="1:60" outlineLevel="1" x14ac:dyDescent="0.2">
      <c r="A125" s="152"/>
      <c r="B125" s="153"/>
      <c r="C125" s="239"/>
      <c r="D125" s="240"/>
      <c r="E125" s="240"/>
      <c r="F125" s="240"/>
      <c r="G125" s="240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45"/>
      <c r="Z125" s="145"/>
      <c r="AA125" s="145"/>
      <c r="AB125" s="145"/>
      <c r="AC125" s="145"/>
      <c r="AD125" s="145"/>
      <c r="AE125" s="145"/>
      <c r="AF125" s="145"/>
      <c r="AG125" s="145" t="s">
        <v>179</v>
      </c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</row>
    <row r="126" spans="1:60" ht="22.5" outlineLevel="1" x14ac:dyDescent="0.2">
      <c r="A126" s="166">
        <v>24</v>
      </c>
      <c r="B126" s="167" t="s">
        <v>361</v>
      </c>
      <c r="C126" s="177" t="s">
        <v>362</v>
      </c>
      <c r="D126" s="168" t="s">
        <v>193</v>
      </c>
      <c r="E126" s="169">
        <v>10.5</v>
      </c>
      <c r="F126" s="170"/>
      <c r="G126" s="171">
        <f>ROUND(E126*F126,2)</f>
        <v>0</v>
      </c>
      <c r="H126" s="170"/>
      <c r="I126" s="171">
        <f>ROUND(E126*H126,2)</f>
        <v>0</v>
      </c>
      <c r="J126" s="170"/>
      <c r="K126" s="171">
        <f>ROUND(E126*J126,2)</f>
        <v>0</v>
      </c>
      <c r="L126" s="171">
        <v>21</v>
      </c>
      <c r="M126" s="171">
        <f>G126*(1+L126/100)</f>
        <v>0</v>
      </c>
      <c r="N126" s="171">
        <v>0</v>
      </c>
      <c r="O126" s="171">
        <f>ROUND(E126*N126,2)</f>
        <v>0</v>
      </c>
      <c r="P126" s="171">
        <v>0</v>
      </c>
      <c r="Q126" s="171">
        <f>ROUND(E126*P126,2)</f>
        <v>0</v>
      </c>
      <c r="R126" s="171" t="s">
        <v>205</v>
      </c>
      <c r="S126" s="171" t="s">
        <v>182</v>
      </c>
      <c r="T126" s="172" t="s">
        <v>182</v>
      </c>
      <c r="U126" s="155">
        <v>0.43</v>
      </c>
      <c r="V126" s="155">
        <f>ROUND(E126*U126,2)</f>
        <v>4.5199999999999996</v>
      </c>
      <c r="W126" s="155"/>
      <c r="X126" s="155" t="s">
        <v>176</v>
      </c>
      <c r="Y126" s="145"/>
      <c r="Z126" s="145"/>
      <c r="AA126" s="145"/>
      <c r="AB126" s="145"/>
      <c r="AC126" s="145"/>
      <c r="AD126" s="145"/>
      <c r="AE126" s="145"/>
      <c r="AF126" s="145"/>
      <c r="AG126" s="145" t="s">
        <v>177</v>
      </c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</row>
    <row r="127" spans="1:60" outlineLevel="1" x14ac:dyDescent="0.2">
      <c r="A127" s="152"/>
      <c r="B127" s="153"/>
      <c r="C127" s="178" t="s">
        <v>208</v>
      </c>
      <c r="D127" s="157"/>
      <c r="E127" s="158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45"/>
      <c r="Z127" s="145"/>
      <c r="AA127" s="145"/>
      <c r="AB127" s="145"/>
      <c r="AC127" s="145"/>
      <c r="AD127" s="145"/>
      <c r="AE127" s="145"/>
      <c r="AF127" s="145"/>
      <c r="AG127" s="145" t="s">
        <v>178</v>
      </c>
      <c r="AH127" s="145">
        <v>0</v>
      </c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</row>
    <row r="128" spans="1:60" outlineLevel="1" x14ac:dyDescent="0.2">
      <c r="A128" s="152"/>
      <c r="B128" s="153"/>
      <c r="C128" s="178" t="s">
        <v>363</v>
      </c>
      <c r="D128" s="157"/>
      <c r="E128" s="158">
        <v>10.5</v>
      </c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45"/>
      <c r="Z128" s="145"/>
      <c r="AA128" s="145"/>
      <c r="AB128" s="145"/>
      <c r="AC128" s="145"/>
      <c r="AD128" s="145"/>
      <c r="AE128" s="145"/>
      <c r="AF128" s="145"/>
      <c r="AG128" s="145" t="s">
        <v>178</v>
      </c>
      <c r="AH128" s="145">
        <v>0</v>
      </c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</row>
    <row r="129" spans="1:60" outlineLevel="1" x14ac:dyDescent="0.2">
      <c r="A129" s="152"/>
      <c r="B129" s="153"/>
      <c r="C129" s="239"/>
      <c r="D129" s="240"/>
      <c r="E129" s="240"/>
      <c r="F129" s="240"/>
      <c r="G129" s="240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45"/>
      <c r="Z129" s="145"/>
      <c r="AA129" s="145"/>
      <c r="AB129" s="145"/>
      <c r="AC129" s="145"/>
      <c r="AD129" s="145"/>
      <c r="AE129" s="145"/>
      <c r="AF129" s="145"/>
      <c r="AG129" s="145" t="s">
        <v>179</v>
      </c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</row>
    <row r="130" spans="1:60" ht="22.5" outlineLevel="1" x14ac:dyDescent="0.2">
      <c r="A130" s="166">
        <v>25</v>
      </c>
      <c r="B130" s="167" t="s">
        <v>364</v>
      </c>
      <c r="C130" s="177" t="s">
        <v>365</v>
      </c>
      <c r="D130" s="168" t="s">
        <v>193</v>
      </c>
      <c r="E130" s="169">
        <v>26.5</v>
      </c>
      <c r="F130" s="170"/>
      <c r="G130" s="171">
        <f>ROUND(E130*F130,2)</f>
        <v>0</v>
      </c>
      <c r="H130" s="170"/>
      <c r="I130" s="171">
        <f>ROUND(E130*H130,2)</f>
        <v>0</v>
      </c>
      <c r="J130" s="170"/>
      <c r="K130" s="171">
        <f>ROUND(E130*J130,2)</f>
        <v>0</v>
      </c>
      <c r="L130" s="171">
        <v>21</v>
      </c>
      <c r="M130" s="171">
        <f>G130*(1+L130/100)</f>
        <v>0</v>
      </c>
      <c r="N130" s="171">
        <v>0</v>
      </c>
      <c r="O130" s="171">
        <f>ROUND(E130*N130,2)</f>
        <v>0</v>
      </c>
      <c r="P130" s="171">
        <v>0</v>
      </c>
      <c r="Q130" s="171">
        <f>ROUND(E130*P130,2)</f>
        <v>0</v>
      </c>
      <c r="R130" s="171" t="s">
        <v>205</v>
      </c>
      <c r="S130" s="171" t="s">
        <v>182</v>
      </c>
      <c r="T130" s="172" t="s">
        <v>182</v>
      </c>
      <c r="U130" s="155">
        <v>0.28000000000000003</v>
      </c>
      <c r="V130" s="155">
        <f>ROUND(E130*U130,2)</f>
        <v>7.42</v>
      </c>
      <c r="W130" s="155"/>
      <c r="X130" s="155" t="s">
        <v>176</v>
      </c>
      <c r="Y130" s="145"/>
      <c r="Z130" s="145"/>
      <c r="AA130" s="145"/>
      <c r="AB130" s="145"/>
      <c r="AC130" s="145"/>
      <c r="AD130" s="145"/>
      <c r="AE130" s="145"/>
      <c r="AF130" s="145"/>
      <c r="AG130" s="145" t="s">
        <v>177</v>
      </c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</row>
    <row r="131" spans="1:60" outlineLevel="1" x14ac:dyDescent="0.2">
      <c r="A131" s="152"/>
      <c r="B131" s="153"/>
      <c r="C131" s="178" t="s">
        <v>208</v>
      </c>
      <c r="D131" s="157"/>
      <c r="E131" s="158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45"/>
      <c r="Z131" s="145"/>
      <c r="AA131" s="145"/>
      <c r="AB131" s="145"/>
      <c r="AC131" s="145"/>
      <c r="AD131" s="145"/>
      <c r="AE131" s="145"/>
      <c r="AF131" s="145"/>
      <c r="AG131" s="145" t="s">
        <v>178</v>
      </c>
      <c r="AH131" s="145">
        <v>0</v>
      </c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</row>
    <row r="132" spans="1:60" outlineLevel="1" x14ac:dyDescent="0.2">
      <c r="A132" s="152"/>
      <c r="B132" s="153"/>
      <c r="C132" s="178" t="s">
        <v>366</v>
      </c>
      <c r="D132" s="157"/>
      <c r="E132" s="158">
        <v>26.5</v>
      </c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45"/>
      <c r="Z132" s="145"/>
      <c r="AA132" s="145"/>
      <c r="AB132" s="145"/>
      <c r="AC132" s="145"/>
      <c r="AD132" s="145"/>
      <c r="AE132" s="145"/>
      <c r="AF132" s="145"/>
      <c r="AG132" s="145" t="s">
        <v>178</v>
      </c>
      <c r="AH132" s="145">
        <v>0</v>
      </c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</row>
    <row r="133" spans="1:60" outlineLevel="1" x14ac:dyDescent="0.2">
      <c r="A133" s="152"/>
      <c r="B133" s="153"/>
      <c r="C133" s="239"/>
      <c r="D133" s="240"/>
      <c r="E133" s="240"/>
      <c r="F133" s="240"/>
      <c r="G133" s="240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45"/>
      <c r="Z133" s="145"/>
      <c r="AA133" s="145"/>
      <c r="AB133" s="145"/>
      <c r="AC133" s="145"/>
      <c r="AD133" s="145"/>
      <c r="AE133" s="145"/>
      <c r="AF133" s="145"/>
      <c r="AG133" s="145" t="s">
        <v>179</v>
      </c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</row>
    <row r="134" spans="1:60" x14ac:dyDescent="0.2">
      <c r="A134" s="160" t="s">
        <v>171</v>
      </c>
      <c r="B134" s="161" t="s">
        <v>80</v>
      </c>
      <c r="C134" s="176" t="s">
        <v>81</v>
      </c>
      <c r="D134" s="162"/>
      <c r="E134" s="163"/>
      <c r="F134" s="164"/>
      <c r="G134" s="164">
        <f>SUMIF(AG135:AG166,"&lt;&gt;NOR",G135:G166)</f>
        <v>0</v>
      </c>
      <c r="H134" s="164"/>
      <c r="I134" s="164">
        <f>SUM(I135:I166)</f>
        <v>0</v>
      </c>
      <c r="J134" s="164"/>
      <c r="K134" s="164">
        <f>SUM(K135:K166)</f>
        <v>0</v>
      </c>
      <c r="L134" s="164"/>
      <c r="M134" s="164">
        <f>SUM(M135:M166)</f>
        <v>0</v>
      </c>
      <c r="N134" s="164"/>
      <c r="O134" s="164">
        <f>SUM(O135:O166)</f>
        <v>13.9</v>
      </c>
      <c r="P134" s="164"/>
      <c r="Q134" s="164">
        <f>SUM(Q135:Q166)</f>
        <v>0</v>
      </c>
      <c r="R134" s="164"/>
      <c r="S134" s="164"/>
      <c r="T134" s="165"/>
      <c r="U134" s="159"/>
      <c r="V134" s="159">
        <f>SUM(V135:V166)</f>
        <v>62.440000000000005</v>
      </c>
      <c r="W134" s="159"/>
      <c r="X134" s="159"/>
      <c r="AG134" t="s">
        <v>172</v>
      </c>
    </row>
    <row r="135" spans="1:60" outlineLevel="1" x14ac:dyDescent="0.2">
      <c r="A135" s="166">
        <v>26</v>
      </c>
      <c r="B135" s="167" t="s">
        <v>367</v>
      </c>
      <c r="C135" s="177" t="s">
        <v>368</v>
      </c>
      <c r="D135" s="168" t="s">
        <v>181</v>
      </c>
      <c r="E135" s="169">
        <v>5.22</v>
      </c>
      <c r="F135" s="170"/>
      <c r="G135" s="171">
        <f>ROUND(E135*F135,2)</f>
        <v>0</v>
      </c>
      <c r="H135" s="170"/>
      <c r="I135" s="171">
        <f>ROUND(E135*H135,2)</f>
        <v>0</v>
      </c>
      <c r="J135" s="170"/>
      <c r="K135" s="171">
        <f>ROUND(E135*J135,2)</f>
        <v>0</v>
      </c>
      <c r="L135" s="171">
        <v>21</v>
      </c>
      <c r="M135" s="171">
        <f>G135*(1+L135/100)</f>
        <v>0</v>
      </c>
      <c r="N135" s="171">
        <v>2.5251100000000002</v>
      </c>
      <c r="O135" s="171">
        <f>ROUND(E135*N135,2)</f>
        <v>13.18</v>
      </c>
      <c r="P135" s="171">
        <v>0</v>
      </c>
      <c r="Q135" s="171">
        <f>ROUND(E135*P135,2)</f>
        <v>0</v>
      </c>
      <c r="R135" s="171" t="s">
        <v>205</v>
      </c>
      <c r="S135" s="171" t="s">
        <v>182</v>
      </c>
      <c r="T135" s="172" t="s">
        <v>182</v>
      </c>
      <c r="U135" s="155">
        <v>1.448</v>
      </c>
      <c r="V135" s="155">
        <f>ROUND(E135*U135,2)</f>
        <v>7.56</v>
      </c>
      <c r="W135" s="155"/>
      <c r="X135" s="155" t="s">
        <v>176</v>
      </c>
      <c r="Y135" s="145"/>
      <c r="Z135" s="145"/>
      <c r="AA135" s="145"/>
      <c r="AB135" s="145"/>
      <c r="AC135" s="145"/>
      <c r="AD135" s="145"/>
      <c r="AE135" s="145"/>
      <c r="AF135" s="145"/>
      <c r="AG135" s="145" t="s">
        <v>177</v>
      </c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</row>
    <row r="136" spans="1:60" outlineLevel="1" x14ac:dyDescent="0.2">
      <c r="A136" s="152"/>
      <c r="B136" s="153"/>
      <c r="C136" s="178" t="s">
        <v>232</v>
      </c>
      <c r="D136" s="157"/>
      <c r="E136" s="158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45"/>
      <c r="Z136" s="145"/>
      <c r="AA136" s="145"/>
      <c r="AB136" s="145"/>
      <c r="AC136" s="145"/>
      <c r="AD136" s="145"/>
      <c r="AE136" s="145"/>
      <c r="AF136" s="145"/>
      <c r="AG136" s="145" t="s">
        <v>178</v>
      </c>
      <c r="AH136" s="145">
        <v>0</v>
      </c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</row>
    <row r="137" spans="1:60" outlineLevel="1" x14ac:dyDescent="0.2">
      <c r="A137" s="152"/>
      <c r="B137" s="153"/>
      <c r="C137" s="178" t="s">
        <v>369</v>
      </c>
      <c r="D137" s="157"/>
      <c r="E137" s="158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45"/>
      <c r="Z137" s="145"/>
      <c r="AA137" s="145"/>
      <c r="AB137" s="145"/>
      <c r="AC137" s="145"/>
      <c r="AD137" s="145"/>
      <c r="AE137" s="145"/>
      <c r="AF137" s="145"/>
      <c r="AG137" s="145" t="s">
        <v>178</v>
      </c>
      <c r="AH137" s="145">
        <v>0</v>
      </c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</row>
    <row r="138" spans="1:60" outlineLevel="1" x14ac:dyDescent="0.2">
      <c r="A138" s="152"/>
      <c r="B138" s="153"/>
      <c r="C138" s="178" t="s">
        <v>370</v>
      </c>
      <c r="D138" s="157"/>
      <c r="E138" s="158">
        <v>3.972</v>
      </c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45"/>
      <c r="Z138" s="145"/>
      <c r="AA138" s="145"/>
      <c r="AB138" s="145"/>
      <c r="AC138" s="145"/>
      <c r="AD138" s="145"/>
      <c r="AE138" s="145"/>
      <c r="AF138" s="145"/>
      <c r="AG138" s="145" t="s">
        <v>178</v>
      </c>
      <c r="AH138" s="145">
        <v>0</v>
      </c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</row>
    <row r="139" spans="1:60" outlineLevel="1" x14ac:dyDescent="0.2">
      <c r="A139" s="152"/>
      <c r="B139" s="153"/>
      <c r="C139" s="178" t="s">
        <v>371</v>
      </c>
      <c r="D139" s="157"/>
      <c r="E139" s="158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45"/>
      <c r="Z139" s="145"/>
      <c r="AA139" s="145"/>
      <c r="AB139" s="145"/>
      <c r="AC139" s="145"/>
      <c r="AD139" s="145"/>
      <c r="AE139" s="145"/>
      <c r="AF139" s="145"/>
      <c r="AG139" s="145" t="s">
        <v>178</v>
      </c>
      <c r="AH139" s="145">
        <v>0</v>
      </c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</row>
    <row r="140" spans="1:60" outlineLevel="1" x14ac:dyDescent="0.2">
      <c r="A140" s="152"/>
      <c r="B140" s="153"/>
      <c r="C140" s="178" t="s">
        <v>372</v>
      </c>
      <c r="D140" s="157"/>
      <c r="E140" s="158">
        <v>0.19800000000000001</v>
      </c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45"/>
      <c r="Z140" s="145"/>
      <c r="AA140" s="145"/>
      <c r="AB140" s="145"/>
      <c r="AC140" s="145"/>
      <c r="AD140" s="145"/>
      <c r="AE140" s="145"/>
      <c r="AF140" s="145"/>
      <c r="AG140" s="145" t="s">
        <v>178</v>
      </c>
      <c r="AH140" s="145">
        <v>0</v>
      </c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</row>
    <row r="141" spans="1:60" outlineLevel="1" x14ac:dyDescent="0.2">
      <c r="A141" s="152"/>
      <c r="B141" s="153"/>
      <c r="C141" s="178" t="s">
        <v>373</v>
      </c>
      <c r="D141" s="157"/>
      <c r="E141" s="158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45"/>
      <c r="Z141" s="145"/>
      <c r="AA141" s="145"/>
      <c r="AB141" s="145"/>
      <c r="AC141" s="145"/>
      <c r="AD141" s="145"/>
      <c r="AE141" s="145"/>
      <c r="AF141" s="145"/>
      <c r="AG141" s="145" t="s">
        <v>178</v>
      </c>
      <c r="AH141" s="145">
        <v>0</v>
      </c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</row>
    <row r="142" spans="1:60" outlineLevel="1" x14ac:dyDescent="0.2">
      <c r="A142" s="152"/>
      <c r="B142" s="153"/>
      <c r="C142" s="178" t="s">
        <v>374</v>
      </c>
      <c r="D142" s="157"/>
      <c r="E142" s="158">
        <v>1.05</v>
      </c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45"/>
      <c r="Z142" s="145"/>
      <c r="AA142" s="145"/>
      <c r="AB142" s="145"/>
      <c r="AC142" s="145"/>
      <c r="AD142" s="145"/>
      <c r="AE142" s="145"/>
      <c r="AF142" s="145"/>
      <c r="AG142" s="145" t="s">
        <v>178</v>
      </c>
      <c r="AH142" s="145">
        <v>0</v>
      </c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</row>
    <row r="143" spans="1:60" outlineLevel="1" x14ac:dyDescent="0.2">
      <c r="A143" s="152"/>
      <c r="B143" s="153"/>
      <c r="C143" s="239"/>
      <c r="D143" s="240"/>
      <c r="E143" s="240"/>
      <c r="F143" s="240"/>
      <c r="G143" s="240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45"/>
      <c r="Z143" s="145"/>
      <c r="AA143" s="145"/>
      <c r="AB143" s="145"/>
      <c r="AC143" s="145"/>
      <c r="AD143" s="145"/>
      <c r="AE143" s="145"/>
      <c r="AF143" s="145"/>
      <c r="AG143" s="145" t="s">
        <v>179</v>
      </c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</row>
    <row r="144" spans="1:60" outlineLevel="1" x14ac:dyDescent="0.2">
      <c r="A144" s="166">
        <v>27</v>
      </c>
      <c r="B144" s="167" t="s">
        <v>375</v>
      </c>
      <c r="C144" s="177" t="s">
        <v>376</v>
      </c>
      <c r="D144" s="168" t="s">
        <v>193</v>
      </c>
      <c r="E144" s="169">
        <v>43.13</v>
      </c>
      <c r="F144" s="170"/>
      <c r="G144" s="171">
        <f>ROUND(E144*F144,2)</f>
        <v>0</v>
      </c>
      <c r="H144" s="170"/>
      <c r="I144" s="171">
        <f>ROUND(E144*H144,2)</f>
        <v>0</v>
      </c>
      <c r="J144" s="170"/>
      <c r="K144" s="171">
        <f>ROUND(E144*J144,2)</f>
        <v>0</v>
      </c>
      <c r="L144" s="171">
        <v>21</v>
      </c>
      <c r="M144" s="171">
        <f>G144*(1+L144/100)</f>
        <v>0</v>
      </c>
      <c r="N144" s="171">
        <v>7.8200000000000006E-3</v>
      </c>
      <c r="O144" s="171">
        <f>ROUND(E144*N144,2)</f>
        <v>0.34</v>
      </c>
      <c r="P144" s="171">
        <v>0</v>
      </c>
      <c r="Q144" s="171">
        <f>ROUND(E144*P144,2)</f>
        <v>0</v>
      </c>
      <c r="R144" s="171" t="s">
        <v>205</v>
      </c>
      <c r="S144" s="171" t="s">
        <v>182</v>
      </c>
      <c r="T144" s="172" t="s">
        <v>182</v>
      </c>
      <c r="U144" s="155">
        <v>0.79</v>
      </c>
      <c r="V144" s="155">
        <f>ROUND(E144*U144,2)</f>
        <v>34.07</v>
      </c>
      <c r="W144" s="155"/>
      <c r="X144" s="155" t="s">
        <v>176</v>
      </c>
      <c r="Y144" s="145"/>
      <c r="Z144" s="145"/>
      <c r="AA144" s="145"/>
      <c r="AB144" s="145"/>
      <c r="AC144" s="145"/>
      <c r="AD144" s="145"/>
      <c r="AE144" s="145"/>
      <c r="AF144" s="145"/>
      <c r="AG144" s="145" t="s">
        <v>177</v>
      </c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</row>
    <row r="145" spans="1:60" outlineLevel="1" x14ac:dyDescent="0.2">
      <c r="A145" s="152"/>
      <c r="B145" s="153"/>
      <c r="C145" s="178" t="s">
        <v>232</v>
      </c>
      <c r="D145" s="157"/>
      <c r="E145" s="158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45"/>
      <c r="Z145" s="145"/>
      <c r="AA145" s="145"/>
      <c r="AB145" s="145"/>
      <c r="AC145" s="145"/>
      <c r="AD145" s="145"/>
      <c r="AE145" s="145"/>
      <c r="AF145" s="145"/>
      <c r="AG145" s="145" t="s">
        <v>178</v>
      </c>
      <c r="AH145" s="145">
        <v>0</v>
      </c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</row>
    <row r="146" spans="1:60" outlineLevel="1" x14ac:dyDescent="0.2">
      <c r="A146" s="152"/>
      <c r="B146" s="153"/>
      <c r="C146" s="178" t="s">
        <v>369</v>
      </c>
      <c r="D146" s="157"/>
      <c r="E146" s="158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45"/>
      <c r="Z146" s="145"/>
      <c r="AA146" s="145"/>
      <c r="AB146" s="145"/>
      <c r="AC146" s="145"/>
      <c r="AD146" s="145"/>
      <c r="AE146" s="145"/>
      <c r="AF146" s="145"/>
      <c r="AG146" s="145" t="s">
        <v>178</v>
      </c>
      <c r="AH146" s="145">
        <v>0</v>
      </c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</row>
    <row r="147" spans="1:60" outlineLevel="1" x14ac:dyDescent="0.2">
      <c r="A147" s="152"/>
      <c r="B147" s="153"/>
      <c r="C147" s="178" t="s">
        <v>377</v>
      </c>
      <c r="D147" s="157"/>
      <c r="E147" s="158">
        <v>26.48</v>
      </c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45"/>
      <c r="Z147" s="145"/>
      <c r="AA147" s="145"/>
      <c r="AB147" s="145"/>
      <c r="AC147" s="145"/>
      <c r="AD147" s="145"/>
      <c r="AE147" s="145"/>
      <c r="AF147" s="145"/>
      <c r="AG147" s="145" t="s">
        <v>178</v>
      </c>
      <c r="AH147" s="145">
        <v>0</v>
      </c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</row>
    <row r="148" spans="1:60" outlineLevel="1" x14ac:dyDescent="0.2">
      <c r="A148" s="152"/>
      <c r="B148" s="153"/>
      <c r="C148" s="178" t="s">
        <v>371</v>
      </c>
      <c r="D148" s="157"/>
      <c r="E148" s="158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45"/>
      <c r="Z148" s="145"/>
      <c r="AA148" s="145"/>
      <c r="AB148" s="145"/>
      <c r="AC148" s="145"/>
      <c r="AD148" s="145"/>
      <c r="AE148" s="145"/>
      <c r="AF148" s="145"/>
      <c r="AG148" s="145" t="s">
        <v>178</v>
      </c>
      <c r="AH148" s="145">
        <v>0</v>
      </c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</row>
    <row r="149" spans="1:60" outlineLevel="1" x14ac:dyDescent="0.2">
      <c r="A149" s="152"/>
      <c r="B149" s="153"/>
      <c r="C149" s="178" t="s">
        <v>378</v>
      </c>
      <c r="D149" s="157"/>
      <c r="E149" s="158">
        <v>1.65</v>
      </c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45"/>
      <c r="Z149" s="145"/>
      <c r="AA149" s="145"/>
      <c r="AB149" s="145"/>
      <c r="AC149" s="145"/>
      <c r="AD149" s="145"/>
      <c r="AE149" s="145"/>
      <c r="AF149" s="145"/>
      <c r="AG149" s="145" t="s">
        <v>178</v>
      </c>
      <c r="AH149" s="145">
        <v>0</v>
      </c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</row>
    <row r="150" spans="1:60" outlineLevel="1" x14ac:dyDescent="0.2">
      <c r="A150" s="152"/>
      <c r="B150" s="153"/>
      <c r="C150" s="178" t="s">
        <v>373</v>
      </c>
      <c r="D150" s="157"/>
      <c r="E150" s="158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45"/>
      <c r="Z150" s="145"/>
      <c r="AA150" s="145"/>
      <c r="AB150" s="145"/>
      <c r="AC150" s="145"/>
      <c r="AD150" s="145"/>
      <c r="AE150" s="145"/>
      <c r="AF150" s="145"/>
      <c r="AG150" s="145" t="s">
        <v>178</v>
      </c>
      <c r="AH150" s="145">
        <v>0</v>
      </c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</row>
    <row r="151" spans="1:60" outlineLevel="1" x14ac:dyDescent="0.2">
      <c r="A151" s="152"/>
      <c r="B151" s="153"/>
      <c r="C151" s="178" t="s">
        <v>379</v>
      </c>
      <c r="D151" s="157"/>
      <c r="E151" s="158">
        <v>15</v>
      </c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45"/>
      <c r="Z151" s="145"/>
      <c r="AA151" s="145"/>
      <c r="AB151" s="145"/>
      <c r="AC151" s="145"/>
      <c r="AD151" s="145"/>
      <c r="AE151" s="145"/>
      <c r="AF151" s="145"/>
      <c r="AG151" s="145" t="s">
        <v>178</v>
      </c>
      <c r="AH151" s="145">
        <v>0</v>
      </c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</row>
    <row r="152" spans="1:60" outlineLevel="1" x14ac:dyDescent="0.2">
      <c r="A152" s="152"/>
      <c r="B152" s="153"/>
      <c r="C152" s="239"/>
      <c r="D152" s="240"/>
      <c r="E152" s="240"/>
      <c r="F152" s="240"/>
      <c r="G152" s="240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45"/>
      <c r="Z152" s="145"/>
      <c r="AA152" s="145"/>
      <c r="AB152" s="145"/>
      <c r="AC152" s="145"/>
      <c r="AD152" s="145"/>
      <c r="AE152" s="145"/>
      <c r="AF152" s="145"/>
      <c r="AG152" s="145" t="s">
        <v>179</v>
      </c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</row>
    <row r="153" spans="1:60" outlineLevel="1" x14ac:dyDescent="0.2">
      <c r="A153" s="166">
        <v>28</v>
      </c>
      <c r="B153" s="167" t="s">
        <v>380</v>
      </c>
      <c r="C153" s="177" t="s">
        <v>381</v>
      </c>
      <c r="D153" s="168" t="s">
        <v>193</v>
      </c>
      <c r="E153" s="169">
        <v>43.13</v>
      </c>
      <c r="F153" s="170"/>
      <c r="G153" s="171">
        <f>ROUND(E153*F153,2)</f>
        <v>0</v>
      </c>
      <c r="H153" s="170"/>
      <c r="I153" s="171">
        <f>ROUND(E153*H153,2)</f>
        <v>0</v>
      </c>
      <c r="J153" s="170"/>
      <c r="K153" s="171">
        <f>ROUND(E153*J153,2)</f>
        <v>0</v>
      </c>
      <c r="L153" s="171">
        <v>21</v>
      </c>
      <c r="M153" s="171">
        <f>G153*(1+L153/100)</f>
        <v>0</v>
      </c>
      <c r="N153" s="171">
        <v>0</v>
      </c>
      <c r="O153" s="171">
        <f>ROUND(E153*N153,2)</f>
        <v>0</v>
      </c>
      <c r="P153" s="171">
        <v>0</v>
      </c>
      <c r="Q153" s="171">
        <f>ROUND(E153*P153,2)</f>
        <v>0</v>
      </c>
      <c r="R153" s="171" t="s">
        <v>205</v>
      </c>
      <c r="S153" s="171" t="s">
        <v>182</v>
      </c>
      <c r="T153" s="172" t="s">
        <v>182</v>
      </c>
      <c r="U153" s="155">
        <v>0.24</v>
      </c>
      <c r="V153" s="155">
        <f>ROUND(E153*U153,2)</f>
        <v>10.35</v>
      </c>
      <c r="W153" s="155"/>
      <c r="X153" s="155" t="s">
        <v>176</v>
      </c>
      <c r="Y153" s="145"/>
      <c r="Z153" s="145"/>
      <c r="AA153" s="145"/>
      <c r="AB153" s="145"/>
      <c r="AC153" s="145"/>
      <c r="AD153" s="145"/>
      <c r="AE153" s="145"/>
      <c r="AF153" s="145"/>
      <c r="AG153" s="145" t="s">
        <v>177</v>
      </c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</row>
    <row r="154" spans="1:60" outlineLevel="1" x14ac:dyDescent="0.2">
      <c r="A154" s="152"/>
      <c r="B154" s="153"/>
      <c r="C154" s="178" t="s">
        <v>232</v>
      </c>
      <c r="D154" s="157"/>
      <c r="E154" s="158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45"/>
      <c r="Z154" s="145"/>
      <c r="AA154" s="145"/>
      <c r="AB154" s="145"/>
      <c r="AC154" s="145"/>
      <c r="AD154" s="145"/>
      <c r="AE154" s="145"/>
      <c r="AF154" s="145"/>
      <c r="AG154" s="145" t="s">
        <v>178</v>
      </c>
      <c r="AH154" s="145">
        <v>0</v>
      </c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</row>
    <row r="155" spans="1:60" outlineLevel="1" x14ac:dyDescent="0.2">
      <c r="A155" s="152"/>
      <c r="B155" s="153"/>
      <c r="C155" s="178" t="s">
        <v>369</v>
      </c>
      <c r="D155" s="157"/>
      <c r="E155" s="158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45"/>
      <c r="Z155" s="145"/>
      <c r="AA155" s="145"/>
      <c r="AB155" s="145"/>
      <c r="AC155" s="145"/>
      <c r="AD155" s="145"/>
      <c r="AE155" s="145"/>
      <c r="AF155" s="145"/>
      <c r="AG155" s="145" t="s">
        <v>178</v>
      </c>
      <c r="AH155" s="145">
        <v>0</v>
      </c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</row>
    <row r="156" spans="1:60" outlineLevel="1" x14ac:dyDescent="0.2">
      <c r="A156" s="152"/>
      <c r="B156" s="153"/>
      <c r="C156" s="178" t="s">
        <v>377</v>
      </c>
      <c r="D156" s="157"/>
      <c r="E156" s="158">
        <v>26.48</v>
      </c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45"/>
      <c r="Z156" s="145"/>
      <c r="AA156" s="145"/>
      <c r="AB156" s="145"/>
      <c r="AC156" s="145"/>
      <c r="AD156" s="145"/>
      <c r="AE156" s="145"/>
      <c r="AF156" s="145"/>
      <c r="AG156" s="145" t="s">
        <v>178</v>
      </c>
      <c r="AH156" s="145">
        <v>0</v>
      </c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</row>
    <row r="157" spans="1:60" outlineLevel="1" x14ac:dyDescent="0.2">
      <c r="A157" s="152"/>
      <c r="B157" s="153"/>
      <c r="C157" s="178" t="s">
        <v>371</v>
      </c>
      <c r="D157" s="157"/>
      <c r="E157" s="158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45"/>
      <c r="Z157" s="145"/>
      <c r="AA157" s="145"/>
      <c r="AB157" s="145"/>
      <c r="AC157" s="145"/>
      <c r="AD157" s="145"/>
      <c r="AE157" s="145"/>
      <c r="AF157" s="145"/>
      <c r="AG157" s="145" t="s">
        <v>178</v>
      </c>
      <c r="AH157" s="145">
        <v>0</v>
      </c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</row>
    <row r="158" spans="1:60" outlineLevel="1" x14ac:dyDescent="0.2">
      <c r="A158" s="152"/>
      <c r="B158" s="153"/>
      <c r="C158" s="178" t="s">
        <v>378</v>
      </c>
      <c r="D158" s="157"/>
      <c r="E158" s="158">
        <v>1.65</v>
      </c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45"/>
      <c r="Z158" s="145"/>
      <c r="AA158" s="145"/>
      <c r="AB158" s="145"/>
      <c r="AC158" s="145"/>
      <c r="AD158" s="145"/>
      <c r="AE158" s="145"/>
      <c r="AF158" s="145"/>
      <c r="AG158" s="145" t="s">
        <v>178</v>
      </c>
      <c r="AH158" s="145">
        <v>0</v>
      </c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</row>
    <row r="159" spans="1:60" outlineLevel="1" x14ac:dyDescent="0.2">
      <c r="A159" s="152"/>
      <c r="B159" s="153"/>
      <c r="C159" s="178" t="s">
        <v>373</v>
      </c>
      <c r="D159" s="157"/>
      <c r="E159" s="158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45"/>
      <c r="Z159" s="145"/>
      <c r="AA159" s="145"/>
      <c r="AB159" s="145"/>
      <c r="AC159" s="145"/>
      <c r="AD159" s="145"/>
      <c r="AE159" s="145"/>
      <c r="AF159" s="145"/>
      <c r="AG159" s="145" t="s">
        <v>178</v>
      </c>
      <c r="AH159" s="145">
        <v>0</v>
      </c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</row>
    <row r="160" spans="1:60" outlineLevel="1" x14ac:dyDescent="0.2">
      <c r="A160" s="152"/>
      <c r="B160" s="153"/>
      <c r="C160" s="178" t="s">
        <v>379</v>
      </c>
      <c r="D160" s="157"/>
      <c r="E160" s="158">
        <v>15</v>
      </c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45"/>
      <c r="Z160" s="145"/>
      <c r="AA160" s="145"/>
      <c r="AB160" s="145"/>
      <c r="AC160" s="145"/>
      <c r="AD160" s="145"/>
      <c r="AE160" s="145"/>
      <c r="AF160" s="145"/>
      <c r="AG160" s="145" t="s">
        <v>178</v>
      </c>
      <c r="AH160" s="145">
        <v>0</v>
      </c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</row>
    <row r="161" spans="1:60" outlineLevel="1" x14ac:dyDescent="0.2">
      <c r="A161" s="152"/>
      <c r="B161" s="153"/>
      <c r="C161" s="239"/>
      <c r="D161" s="240"/>
      <c r="E161" s="240"/>
      <c r="F161" s="240"/>
      <c r="G161" s="240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45"/>
      <c r="Z161" s="145"/>
      <c r="AA161" s="145"/>
      <c r="AB161" s="145"/>
      <c r="AC161" s="145"/>
      <c r="AD161" s="145"/>
      <c r="AE161" s="145"/>
      <c r="AF161" s="145"/>
      <c r="AG161" s="145" t="s">
        <v>179</v>
      </c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</row>
    <row r="162" spans="1:60" outlineLevel="1" x14ac:dyDescent="0.2">
      <c r="A162" s="166">
        <v>29</v>
      </c>
      <c r="B162" s="167" t="s">
        <v>382</v>
      </c>
      <c r="C162" s="177" t="s">
        <v>383</v>
      </c>
      <c r="D162" s="168" t="s">
        <v>198</v>
      </c>
      <c r="E162" s="169">
        <v>0.378</v>
      </c>
      <c r="F162" s="170"/>
      <c r="G162" s="171">
        <f>ROUND(E162*F162,2)</f>
        <v>0</v>
      </c>
      <c r="H162" s="170"/>
      <c r="I162" s="171">
        <f>ROUND(E162*H162,2)</f>
        <v>0</v>
      </c>
      <c r="J162" s="170"/>
      <c r="K162" s="171">
        <f>ROUND(E162*J162,2)</f>
        <v>0</v>
      </c>
      <c r="L162" s="171">
        <v>21</v>
      </c>
      <c r="M162" s="171">
        <f>G162*(1+L162/100)</f>
        <v>0</v>
      </c>
      <c r="N162" s="171">
        <v>1.0166500000000001</v>
      </c>
      <c r="O162" s="171">
        <f>ROUND(E162*N162,2)</f>
        <v>0.38</v>
      </c>
      <c r="P162" s="171">
        <v>0</v>
      </c>
      <c r="Q162" s="171">
        <f>ROUND(E162*P162,2)</f>
        <v>0</v>
      </c>
      <c r="R162" s="171" t="s">
        <v>205</v>
      </c>
      <c r="S162" s="171" t="s">
        <v>182</v>
      </c>
      <c r="T162" s="172" t="s">
        <v>182</v>
      </c>
      <c r="U162" s="155">
        <v>27.672999999999998</v>
      </c>
      <c r="V162" s="155">
        <f>ROUND(E162*U162,2)</f>
        <v>10.46</v>
      </c>
      <c r="W162" s="155"/>
      <c r="X162" s="155" t="s">
        <v>176</v>
      </c>
      <c r="Y162" s="145"/>
      <c r="Z162" s="145"/>
      <c r="AA162" s="145"/>
      <c r="AB162" s="145"/>
      <c r="AC162" s="145"/>
      <c r="AD162" s="145"/>
      <c r="AE162" s="145"/>
      <c r="AF162" s="145"/>
      <c r="AG162" s="145" t="s">
        <v>177</v>
      </c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</row>
    <row r="163" spans="1:60" outlineLevel="1" x14ac:dyDescent="0.2">
      <c r="A163" s="152"/>
      <c r="B163" s="153"/>
      <c r="C163" s="247" t="s">
        <v>384</v>
      </c>
      <c r="D163" s="248"/>
      <c r="E163" s="248"/>
      <c r="F163" s="248"/>
      <c r="G163" s="248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45"/>
      <c r="Z163" s="145"/>
      <c r="AA163" s="145"/>
      <c r="AB163" s="145"/>
      <c r="AC163" s="145"/>
      <c r="AD163" s="145"/>
      <c r="AE163" s="145"/>
      <c r="AF163" s="145"/>
      <c r="AG163" s="145" t="s">
        <v>207</v>
      </c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</row>
    <row r="164" spans="1:60" outlineLevel="1" x14ac:dyDescent="0.2">
      <c r="A164" s="152"/>
      <c r="B164" s="153"/>
      <c r="C164" s="178" t="s">
        <v>232</v>
      </c>
      <c r="D164" s="157"/>
      <c r="E164" s="158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45"/>
      <c r="Z164" s="145"/>
      <c r="AA164" s="145"/>
      <c r="AB164" s="145"/>
      <c r="AC164" s="145"/>
      <c r="AD164" s="145"/>
      <c r="AE164" s="145"/>
      <c r="AF164" s="145"/>
      <c r="AG164" s="145" t="s">
        <v>178</v>
      </c>
      <c r="AH164" s="145">
        <v>0</v>
      </c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</row>
    <row r="165" spans="1:60" outlineLevel="1" x14ac:dyDescent="0.2">
      <c r="A165" s="152"/>
      <c r="B165" s="153"/>
      <c r="C165" s="178" t="s">
        <v>385</v>
      </c>
      <c r="D165" s="157"/>
      <c r="E165" s="158">
        <v>0.378</v>
      </c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45"/>
      <c r="Z165" s="145"/>
      <c r="AA165" s="145"/>
      <c r="AB165" s="145"/>
      <c r="AC165" s="145"/>
      <c r="AD165" s="145"/>
      <c r="AE165" s="145"/>
      <c r="AF165" s="145"/>
      <c r="AG165" s="145" t="s">
        <v>178</v>
      </c>
      <c r="AH165" s="145">
        <v>0</v>
      </c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</row>
    <row r="166" spans="1:60" outlineLevel="1" x14ac:dyDescent="0.2">
      <c r="A166" s="152"/>
      <c r="B166" s="153"/>
      <c r="C166" s="239"/>
      <c r="D166" s="240"/>
      <c r="E166" s="240"/>
      <c r="F166" s="240"/>
      <c r="G166" s="240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45"/>
      <c r="Z166" s="145"/>
      <c r="AA166" s="145"/>
      <c r="AB166" s="145"/>
      <c r="AC166" s="145"/>
      <c r="AD166" s="145"/>
      <c r="AE166" s="145"/>
      <c r="AF166" s="145"/>
      <c r="AG166" s="145" t="s">
        <v>179</v>
      </c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</row>
    <row r="167" spans="1:60" x14ac:dyDescent="0.2">
      <c r="A167" s="160" t="s">
        <v>171</v>
      </c>
      <c r="B167" s="161" t="s">
        <v>84</v>
      </c>
      <c r="C167" s="176" t="s">
        <v>85</v>
      </c>
      <c r="D167" s="162"/>
      <c r="E167" s="163"/>
      <c r="F167" s="164"/>
      <c r="G167" s="164">
        <f>SUMIF(AG168:AG236,"&lt;&gt;NOR",G168:G236)</f>
        <v>0</v>
      </c>
      <c r="H167" s="164"/>
      <c r="I167" s="164">
        <f>SUM(I168:I236)</f>
        <v>0</v>
      </c>
      <c r="J167" s="164"/>
      <c r="K167" s="164">
        <f>SUM(K168:K236)</f>
        <v>0</v>
      </c>
      <c r="L167" s="164"/>
      <c r="M167" s="164">
        <f>SUM(M168:M236)</f>
        <v>0</v>
      </c>
      <c r="N167" s="164"/>
      <c r="O167" s="164">
        <f>SUM(O168:O236)</f>
        <v>21.99</v>
      </c>
      <c r="P167" s="164"/>
      <c r="Q167" s="164">
        <f>SUM(Q168:Q236)</f>
        <v>0</v>
      </c>
      <c r="R167" s="164"/>
      <c r="S167" s="164"/>
      <c r="T167" s="165"/>
      <c r="U167" s="159"/>
      <c r="V167" s="159">
        <f>SUM(V168:V236)</f>
        <v>548.21</v>
      </c>
      <c r="W167" s="159"/>
      <c r="X167" s="159"/>
      <c r="AG167" t="s">
        <v>172</v>
      </c>
    </row>
    <row r="168" spans="1:60" outlineLevel="1" x14ac:dyDescent="0.2">
      <c r="A168" s="166">
        <v>30</v>
      </c>
      <c r="B168" s="167" t="s">
        <v>386</v>
      </c>
      <c r="C168" s="177" t="s">
        <v>387</v>
      </c>
      <c r="D168" s="168" t="s">
        <v>193</v>
      </c>
      <c r="E168" s="169">
        <v>81.53</v>
      </c>
      <c r="F168" s="170"/>
      <c r="G168" s="171">
        <f>ROUND(E168*F168,2)</f>
        <v>0</v>
      </c>
      <c r="H168" s="170"/>
      <c r="I168" s="171">
        <f>ROUND(E168*H168,2)</f>
        <v>0</v>
      </c>
      <c r="J168" s="170"/>
      <c r="K168" s="171">
        <f>ROUND(E168*J168,2)</f>
        <v>0</v>
      </c>
      <c r="L168" s="171">
        <v>21</v>
      </c>
      <c r="M168" s="171">
        <f>G168*(1+L168/100)</f>
        <v>0</v>
      </c>
      <c r="N168" s="171">
        <v>4.5580000000000002E-2</v>
      </c>
      <c r="O168" s="171">
        <f>ROUND(E168*N168,2)</f>
        <v>3.72</v>
      </c>
      <c r="P168" s="171">
        <v>0</v>
      </c>
      <c r="Q168" s="171">
        <f>ROUND(E168*P168,2)</f>
        <v>0</v>
      </c>
      <c r="R168" s="171" t="s">
        <v>205</v>
      </c>
      <c r="S168" s="171" t="s">
        <v>182</v>
      </c>
      <c r="T168" s="172" t="s">
        <v>182</v>
      </c>
      <c r="U168" s="155">
        <v>0.60799999999999998</v>
      </c>
      <c r="V168" s="155">
        <f>ROUND(E168*U168,2)</f>
        <v>49.57</v>
      </c>
      <c r="W168" s="155"/>
      <c r="X168" s="155" t="s">
        <v>176</v>
      </c>
      <c r="Y168" s="145"/>
      <c r="Z168" s="145"/>
      <c r="AA168" s="145"/>
      <c r="AB168" s="145"/>
      <c r="AC168" s="145"/>
      <c r="AD168" s="145"/>
      <c r="AE168" s="145"/>
      <c r="AF168" s="145"/>
      <c r="AG168" s="145" t="s">
        <v>177</v>
      </c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</row>
    <row r="169" spans="1:60" outlineLevel="1" x14ac:dyDescent="0.2">
      <c r="A169" s="152"/>
      <c r="B169" s="153"/>
      <c r="C169" s="247" t="s">
        <v>388</v>
      </c>
      <c r="D169" s="248"/>
      <c r="E169" s="248"/>
      <c r="F169" s="248"/>
      <c r="G169" s="248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45"/>
      <c r="Z169" s="145"/>
      <c r="AA169" s="145"/>
      <c r="AB169" s="145"/>
      <c r="AC169" s="145"/>
      <c r="AD169" s="145"/>
      <c r="AE169" s="145"/>
      <c r="AF169" s="145"/>
      <c r="AG169" s="145" t="s">
        <v>207</v>
      </c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</row>
    <row r="170" spans="1:60" outlineLevel="1" x14ac:dyDescent="0.2">
      <c r="A170" s="152"/>
      <c r="B170" s="153"/>
      <c r="C170" s="178" t="s">
        <v>389</v>
      </c>
      <c r="D170" s="157"/>
      <c r="E170" s="158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45"/>
      <c r="Z170" s="145"/>
      <c r="AA170" s="145"/>
      <c r="AB170" s="145"/>
      <c r="AC170" s="145"/>
      <c r="AD170" s="145"/>
      <c r="AE170" s="145"/>
      <c r="AF170" s="145"/>
      <c r="AG170" s="145" t="s">
        <v>178</v>
      </c>
      <c r="AH170" s="145">
        <v>0</v>
      </c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</row>
    <row r="171" spans="1:60" outlineLevel="1" x14ac:dyDescent="0.2">
      <c r="A171" s="152"/>
      <c r="B171" s="153"/>
      <c r="C171" s="178" t="s">
        <v>390</v>
      </c>
      <c r="D171" s="157"/>
      <c r="E171" s="158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45"/>
      <c r="Z171" s="145"/>
      <c r="AA171" s="145"/>
      <c r="AB171" s="145"/>
      <c r="AC171" s="145"/>
      <c r="AD171" s="145"/>
      <c r="AE171" s="145"/>
      <c r="AF171" s="145"/>
      <c r="AG171" s="145" t="s">
        <v>178</v>
      </c>
      <c r="AH171" s="145">
        <v>0</v>
      </c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</row>
    <row r="172" spans="1:60" outlineLevel="1" x14ac:dyDescent="0.2">
      <c r="A172" s="152"/>
      <c r="B172" s="153"/>
      <c r="C172" s="178" t="s">
        <v>232</v>
      </c>
      <c r="D172" s="157"/>
      <c r="E172" s="158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45"/>
      <c r="Z172" s="145"/>
      <c r="AA172" s="145"/>
      <c r="AB172" s="145"/>
      <c r="AC172" s="145"/>
      <c r="AD172" s="145"/>
      <c r="AE172" s="145"/>
      <c r="AF172" s="145"/>
      <c r="AG172" s="145" t="s">
        <v>178</v>
      </c>
      <c r="AH172" s="145">
        <v>0</v>
      </c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</row>
    <row r="173" spans="1:60" outlineLevel="1" x14ac:dyDescent="0.2">
      <c r="A173" s="152"/>
      <c r="B173" s="153"/>
      <c r="C173" s="178" t="s">
        <v>391</v>
      </c>
      <c r="D173" s="157"/>
      <c r="E173" s="158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45"/>
      <c r="Z173" s="145"/>
      <c r="AA173" s="145"/>
      <c r="AB173" s="145"/>
      <c r="AC173" s="145"/>
      <c r="AD173" s="145"/>
      <c r="AE173" s="145"/>
      <c r="AF173" s="145"/>
      <c r="AG173" s="145" t="s">
        <v>178</v>
      </c>
      <c r="AH173" s="145">
        <v>0</v>
      </c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</row>
    <row r="174" spans="1:60" outlineLevel="1" x14ac:dyDescent="0.2">
      <c r="A174" s="152"/>
      <c r="B174" s="153"/>
      <c r="C174" s="178" t="s">
        <v>392</v>
      </c>
      <c r="D174" s="157"/>
      <c r="E174" s="158">
        <v>19.739999999999998</v>
      </c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45"/>
      <c r="Z174" s="145"/>
      <c r="AA174" s="145"/>
      <c r="AB174" s="145"/>
      <c r="AC174" s="145"/>
      <c r="AD174" s="145"/>
      <c r="AE174" s="145"/>
      <c r="AF174" s="145"/>
      <c r="AG174" s="145" t="s">
        <v>178</v>
      </c>
      <c r="AH174" s="145">
        <v>0</v>
      </c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</row>
    <row r="175" spans="1:60" outlineLevel="1" x14ac:dyDescent="0.2">
      <c r="A175" s="152"/>
      <c r="B175" s="153"/>
      <c r="C175" s="178" t="s">
        <v>311</v>
      </c>
      <c r="D175" s="157"/>
      <c r="E175" s="158">
        <v>-1.6</v>
      </c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45"/>
      <c r="Z175" s="145"/>
      <c r="AA175" s="145"/>
      <c r="AB175" s="145"/>
      <c r="AC175" s="145"/>
      <c r="AD175" s="145"/>
      <c r="AE175" s="145"/>
      <c r="AF175" s="145"/>
      <c r="AG175" s="145" t="s">
        <v>178</v>
      </c>
      <c r="AH175" s="145">
        <v>0</v>
      </c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</row>
    <row r="176" spans="1:60" outlineLevel="1" x14ac:dyDescent="0.2">
      <c r="A176" s="152"/>
      <c r="B176" s="153"/>
      <c r="C176" s="178" t="s">
        <v>393</v>
      </c>
      <c r="D176" s="157"/>
      <c r="E176" s="158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45"/>
      <c r="Z176" s="145"/>
      <c r="AA176" s="145"/>
      <c r="AB176" s="145"/>
      <c r="AC176" s="145"/>
      <c r="AD176" s="145"/>
      <c r="AE176" s="145"/>
      <c r="AF176" s="145"/>
      <c r="AG176" s="145" t="s">
        <v>178</v>
      </c>
      <c r="AH176" s="145">
        <v>0</v>
      </c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</row>
    <row r="177" spans="1:60" outlineLevel="1" x14ac:dyDescent="0.2">
      <c r="A177" s="152"/>
      <c r="B177" s="153"/>
      <c r="C177" s="178" t="s">
        <v>394</v>
      </c>
      <c r="D177" s="157"/>
      <c r="E177" s="158">
        <v>17.388000000000002</v>
      </c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45"/>
      <c r="Z177" s="145"/>
      <c r="AA177" s="145"/>
      <c r="AB177" s="145"/>
      <c r="AC177" s="145"/>
      <c r="AD177" s="145"/>
      <c r="AE177" s="145"/>
      <c r="AF177" s="145"/>
      <c r="AG177" s="145" t="s">
        <v>178</v>
      </c>
      <c r="AH177" s="145">
        <v>0</v>
      </c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</row>
    <row r="178" spans="1:60" outlineLevel="1" x14ac:dyDescent="0.2">
      <c r="A178" s="152"/>
      <c r="B178" s="153"/>
      <c r="C178" s="178" t="s">
        <v>395</v>
      </c>
      <c r="D178" s="157"/>
      <c r="E178" s="158">
        <v>-1.8</v>
      </c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45"/>
      <c r="Z178" s="145"/>
      <c r="AA178" s="145"/>
      <c r="AB178" s="145"/>
      <c r="AC178" s="145"/>
      <c r="AD178" s="145"/>
      <c r="AE178" s="145"/>
      <c r="AF178" s="145"/>
      <c r="AG178" s="145" t="s">
        <v>178</v>
      </c>
      <c r="AH178" s="145">
        <v>0</v>
      </c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</row>
    <row r="179" spans="1:60" outlineLevel="1" x14ac:dyDescent="0.2">
      <c r="A179" s="152"/>
      <c r="B179" s="153"/>
      <c r="C179" s="178" t="s">
        <v>396</v>
      </c>
      <c r="D179" s="157"/>
      <c r="E179" s="158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45"/>
      <c r="Z179" s="145"/>
      <c r="AA179" s="145"/>
      <c r="AB179" s="145"/>
      <c r="AC179" s="145"/>
      <c r="AD179" s="145"/>
      <c r="AE179" s="145"/>
      <c r="AF179" s="145"/>
      <c r="AG179" s="145" t="s">
        <v>178</v>
      </c>
      <c r="AH179" s="145">
        <v>0</v>
      </c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</row>
    <row r="180" spans="1:60" outlineLevel="1" x14ac:dyDescent="0.2">
      <c r="A180" s="152"/>
      <c r="B180" s="153"/>
      <c r="C180" s="178" t="s">
        <v>397</v>
      </c>
      <c r="D180" s="157"/>
      <c r="E180" s="158">
        <v>36.665999999999997</v>
      </c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45"/>
      <c r="Z180" s="145"/>
      <c r="AA180" s="145"/>
      <c r="AB180" s="145"/>
      <c r="AC180" s="145"/>
      <c r="AD180" s="145"/>
      <c r="AE180" s="145"/>
      <c r="AF180" s="145"/>
      <c r="AG180" s="145" t="s">
        <v>178</v>
      </c>
      <c r="AH180" s="145">
        <v>0</v>
      </c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</row>
    <row r="181" spans="1:60" outlineLevel="1" x14ac:dyDescent="0.2">
      <c r="A181" s="152"/>
      <c r="B181" s="153"/>
      <c r="C181" s="178" t="s">
        <v>398</v>
      </c>
      <c r="D181" s="157"/>
      <c r="E181" s="158">
        <v>-3.2</v>
      </c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45"/>
      <c r="Z181" s="145"/>
      <c r="AA181" s="145"/>
      <c r="AB181" s="145"/>
      <c r="AC181" s="145"/>
      <c r="AD181" s="145"/>
      <c r="AE181" s="145"/>
      <c r="AF181" s="145"/>
      <c r="AG181" s="145" t="s">
        <v>178</v>
      </c>
      <c r="AH181" s="145">
        <v>0</v>
      </c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</row>
    <row r="182" spans="1:60" outlineLevel="1" x14ac:dyDescent="0.2">
      <c r="A182" s="152"/>
      <c r="B182" s="153"/>
      <c r="C182" s="178" t="s">
        <v>399</v>
      </c>
      <c r="D182" s="157"/>
      <c r="E182" s="158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45"/>
      <c r="Z182" s="145"/>
      <c r="AA182" s="145"/>
      <c r="AB182" s="145"/>
      <c r="AC182" s="145"/>
      <c r="AD182" s="145"/>
      <c r="AE182" s="145"/>
      <c r="AF182" s="145"/>
      <c r="AG182" s="145" t="s">
        <v>178</v>
      </c>
      <c r="AH182" s="145">
        <v>0</v>
      </c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</row>
    <row r="183" spans="1:60" outlineLevel="1" x14ac:dyDescent="0.2">
      <c r="A183" s="152"/>
      <c r="B183" s="153"/>
      <c r="C183" s="178" t="s">
        <v>400</v>
      </c>
      <c r="D183" s="157"/>
      <c r="E183" s="158">
        <v>12.516</v>
      </c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45"/>
      <c r="Z183" s="145"/>
      <c r="AA183" s="145"/>
      <c r="AB183" s="145"/>
      <c r="AC183" s="145"/>
      <c r="AD183" s="145"/>
      <c r="AE183" s="145"/>
      <c r="AF183" s="145"/>
      <c r="AG183" s="145" t="s">
        <v>178</v>
      </c>
      <c r="AH183" s="145">
        <v>0</v>
      </c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</row>
    <row r="184" spans="1:60" outlineLevel="1" x14ac:dyDescent="0.2">
      <c r="A184" s="152"/>
      <c r="B184" s="153"/>
      <c r="C184" s="178" t="s">
        <v>311</v>
      </c>
      <c r="D184" s="157"/>
      <c r="E184" s="158">
        <v>-1.6</v>
      </c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45"/>
      <c r="Z184" s="145"/>
      <c r="AA184" s="145"/>
      <c r="AB184" s="145"/>
      <c r="AC184" s="145"/>
      <c r="AD184" s="145"/>
      <c r="AE184" s="145"/>
      <c r="AF184" s="145"/>
      <c r="AG184" s="145" t="s">
        <v>178</v>
      </c>
      <c r="AH184" s="145">
        <v>0</v>
      </c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</row>
    <row r="185" spans="1:60" outlineLevel="1" x14ac:dyDescent="0.2">
      <c r="A185" s="152"/>
      <c r="B185" s="153"/>
      <c r="C185" s="178" t="s">
        <v>401</v>
      </c>
      <c r="D185" s="157"/>
      <c r="E185" s="158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45"/>
      <c r="Z185" s="145"/>
      <c r="AA185" s="145"/>
      <c r="AB185" s="145"/>
      <c r="AC185" s="145"/>
      <c r="AD185" s="145"/>
      <c r="AE185" s="145"/>
      <c r="AF185" s="145"/>
      <c r="AG185" s="145" t="s">
        <v>178</v>
      </c>
      <c r="AH185" s="145">
        <v>0</v>
      </c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</row>
    <row r="186" spans="1:60" outlineLevel="1" x14ac:dyDescent="0.2">
      <c r="A186" s="152"/>
      <c r="B186" s="153"/>
      <c r="C186" s="178" t="s">
        <v>402</v>
      </c>
      <c r="D186" s="157"/>
      <c r="E186" s="158">
        <v>3.42</v>
      </c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45"/>
      <c r="Z186" s="145"/>
      <c r="AA186" s="145"/>
      <c r="AB186" s="145"/>
      <c r="AC186" s="145"/>
      <c r="AD186" s="145"/>
      <c r="AE186" s="145"/>
      <c r="AF186" s="145"/>
      <c r="AG186" s="145" t="s">
        <v>178</v>
      </c>
      <c r="AH186" s="145">
        <v>0</v>
      </c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</row>
    <row r="187" spans="1:60" outlineLevel="1" x14ac:dyDescent="0.2">
      <c r="A187" s="152"/>
      <c r="B187" s="153"/>
      <c r="C187" s="239"/>
      <c r="D187" s="240"/>
      <c r="E187" s="240"/>
      <c r="F187" s="240"/>
      <c r="G187" s="240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45"/>
      <c r="Z187" s="145"/>
      <c r="AA187" s="145"/>
      <c r="AB187" s="145"/>
      <c r="AC187" s="145"/>
      <c r="AD187" s="145"/>
      <c r="AE187" s="145"/>
      <c r="AF187" s="145"/>
      <c r="AG187" s="145" t="s">
        <v>179</v>
      </c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</row>
    <row r="188" spans="1:60" outlineLevel="1" x14ac:dyDescent="0.2">
      <c r="A188" s="166">
        <v>31</v>
      </c>
      <c r="B188" s="167" t="s">
        <v>403</v>
      </c>
      <c r="C188" s="177" t="s">
        <v>404</v>
      </c>
      <c r="D188" s="168" t="s">
        <v>193</v>
      </c>
      <c r="E188" s="169">
        <v>634.39845000000003</v>
      </c>
      <c r="F188" s="170"/>
      <c r="G188" s="171">
        <f>ROUND(E188*F188,2)</f>
        <v>0</v>
      </c>
      <c r="H188" s="170"/>
      <c r="I188" s="171">
        <f>ROUND(E188*H188,2)</f>
        <v>0</v>
      </c>
      <c r="J188" s="170"/>
      <c r="K188" s="171">
        <f>ROUND(E188*J188,2)</f>
        <v>0</v>
      </c>
      <c r="L188" s="171">
        <v>21</v>
      </c>
      <c r="M188" s="171">
        <f>G188*(1+L188/100)</f>
        <v>0</v>
      </c>
      <c r="N188" s="171">
        <v>2.7980000000000001E-2</v>
      </c>
      <c r="O188" s="171">
        <f>ROUND(E188*N188,2)</f>
        <v>17.75</v>
      </c>
      <c r="P188" s="171">
        <v>0</v>
      </c>
      <c r="Q188" s="171">
        <f>ROUND(E188*P188,2)</f>
        <v>0</v>
      </c>
      <c r="R188" s="171" t="s">
        <v>205</v>
      </c>
      <c r="S188" s="171" t="s">
        <v>182</v>
      </c>
      <c r="T188" s="172" t="s">
        <v>182</v>
      </c>
      <c r="U188" s="155">
        <v>0.63</v>
      </c>
      <c r="V188" s="155">
        <f>ROUND(E188*U188,2)</f>
        <v>399.67</v>
      </c>
      <c r="W188" s="155"/>
      <c r="X188" s="155" t="s">
        <v>176</v>
      </c>
      <c r="Y188" s="145"/>
      <c r="Z188" s="145"/>
      <c r="AA188" s="145"/>
      <c r="AB188" s="145"/>
      <c r="AC188" s="145"/>
      <c r="AD188" s="145"/>
      <c r="AE188" s="145"/>
      <c r="AF188" s="145"/>
      <c r="AG188" s="145" t="s">
        <v>177</v>
      </c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</row>
    <row r="189" spans="1:60" outlineLevel="1" x14ac:dyDescent="0.2">
      <c r="A189" s="152"/>
      <c r="B189" s="153"/>
      <c r="C189" s="247" t="s">
        <v>405</v>
      </c>
      <c r="D189" s="248"/>
      <c r="E189" s="248"/>
      <c r="F189" s="248"/>
      <c r="G189" s="248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45"/>
      <c r="Z189" s="145"/>
      <c r="AA189" s="145"/>
      <c r="AB189" s="145"/>
      <c r="AC189" s="145"/>
      <c r="AD189" s="145"/>
      <c r="AE189" s="145"/>
      <c r="AF189" s="145"/>
      <c r="AG189" s="145" t="s">
        <v>207</v>
      </c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74" t="str">
        <f>C189</f>
        <v>omítka vápenocementová, strojně nebo ručně nanášená v podlaží i ve schodišti na jakýkoliv druh podkladu,</v>
      </c>
      <c r="BB189" s="145"/>
      <c r="BC189" s="145"/>
      <c r="BD189" s="145"/>
      <c r="BE189" s="145"/>
      <c r="BF189" s="145"/>
      <c r="BG189" s="145"/>
      <c r="BH189" s="145"/>
    </row>
    <row r="190" spans="1:60" outlineLevel="1" x14ac:dyDescent="0.2">
      <c r="A190" s="152"/>
      <c r="B190" s="153"/>
      <c r="C190" s="178" t="s">
        <v>208</v>
      </c>
      <c r="D190" s="157"/>
      <c r="E190" s="158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45"/>
      <c r="Z190" s="145"/>
      <c r="AA190" s="145"/>
      <c r="AB190" s="145"/>
      <c r="AC190" s="145"/>
      <c r="AD190" s="145"/>
      <c r="AE190" s="145"/>
      <c r="AF190" s="145"/>
      <c r="AG190" s="145" t="s">
        <v>178</v>
      </c>
      <c r="AH190" s="145">
        <v>0</v>
      </c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</row>
    <row r="191" spans="1:60" outlineLevel="1" x14ac:dyDescent="0.2">
      <c r="A191" s="152"/>
      <c r="B191" s="153"/>
      <c r="C191" s="178" t="s">
        <v>389</v>
      </c>
      <c r="D191" s="157"/>
      <c r="E191" s="158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45"/>
      <c r="Z191" s="145"/>
      <c r="AA191" s="145"/>
      <c r="AB191" s="145"/>
      <c r="AC191" s="145"/>
      <c r="AD191" s="145"/>
      <c r="AE191" s="145"/>
      <c r="AF191" s="145"/>
      <c r="AG191" s="145" t="s">
        <v>178</v>
      </c>
      <c r="AH191" s="145">
        <v>0</v>
      </c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</row>
    <row r="192" spans="1:60" outlineLevel="1" x14ac:dyDescent="0.2">
      <c r="A192" s="152"/>
      <c r="B192" s="153"/>
      <c r="C192" s="178" t="s">
        <v>390</v>
      </c>
      <c r="D192" s="157"/>
      <c r="E192" s="158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45"/>
      <c r="Z192" s="145"/>
      <c r="AA192" s="145"/>
      <c r="AB192" s="145"/>
      <c r="AC192" s="145"/>
      <c r="AD192" s="145"/>
      <c r="AE192" s="145"/>
      <c r="AF192" s="145"/>
      <c r="AG192" s="145" t="s">
        <v>178</v>
      </c>
      <c r="AH192" s="145">
        <v>0</v>
      </c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</row>
    <row r="193" spans="1:60" outlineLevel="1" x14ac:dyDescent="0.2">
      <c r="A193" s="152"/>
      <c r="B193" s="153"/>
      <c r="C193" s="178" t="s">
        <v>232</v>
      </c>
      <c r="D193" s="157"/>
      <c r="E193" s="158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45"/>
      <c r="Z193" s="145"/>
      <c r="AA193" s="145"/>
      <c r="AB193" s="145"/>
      <c r="AC193" s="145"/>
      <c r="AD193" s="145"/>
      <c r="AE193" s="145"/>
      <c r="AF193" s="145"/>
      <c r="AG193" s="145" t="s">
        <v>178</v>
      </c>
      <c r="AH193" s="145">
        <v>0</v>
      </c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</row>
    <row r="194" spans="1:60" outlineLevel="1" x14ac:dyDescent="0.2">
      <c r="A194" s="152"/>
      <c r="B194" s="153"/>
      <c r="C194" s="178" t="s">
        <v>391</v>
      </c>
      <c r="D194" s="157"/>
      <c r="E194" s="158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45"/>
      <c r="Z194" s="145"/>
      <c r="AA194" s="145"/>
      <c r="AB194" s="145"/>
      <c r="AC194" s="145"/>
      <c r="AD194" s="145"/>
      <c r="AE194" s="145"/>
      <c r="AF194" s="145"/>
      <c r="AG194" s="145" t="s">
        <v>178</v>
      </c>
      <c r="AH194" s="145">
        <v>0</v>
      </c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</row>
    <row r="195" spans="1:60" outlineLevel="1" x14ac:dyDescent="0.2">
      <c r="A195" s="152"/>
      <c r="B195" s="153"/>
      <c r="C195" s="178" t="s">
        <v>406</v>
      </c>
      <c r="D195" s="157"/>
      <c r="E195" s="158">
        <v>9.4</v>
      </c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45"/>
      <c r="Z195" s="145"/>
      <c r="AA195" s="145"/>
      <c r="AB195" s="145"/>
      <c r="AC195" s="145"/>
      <c r="AD195" s="145"/>
      <c r="AE195" s="145"/>
      <c r="AF195" s="145"/>
      <c r="AG195" s="145" t="s">
        <v>178</v>
      </c>
      <c r="AH195" s="145">
        <v>0</v>
      </c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</row>
    <row r="196" spans="1:60" outlineLevel="1" x14ac:dyDescent="0.2">
      <c r="A196" s="152"/>
      <c r="B196" s="153"/>
      <c r="C196" s="178" t="s">
        <v>393</v>
      </c>
      <c r="D196" s="157"/>
      <c r="E196" s="158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45"/>
      <c r="Z196" s="145"/>
      <c r="AA196" s="145"/>
      <c r="AB196" s="145"/>
      <c r="AC196" s="145"/>
      <c r="AD196" s="145"/>
      <c r="AE196" s="145"/>
      <c r="AF196" s="145"/>
      <c r="AG196" s="145" t="s">
        <v>178</v>
      </c>
      <c r="AH196" s="145">
        <v>0</v>
      </c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</row>
    <row r="197" spans="1:60" outlineLevel="1" x14ac:dyDescent="0.2">
      <c r="A197" s="152"/>
      <c r="B197" s="153"/>
      <c r="C197" s="178" t="s">
        <v>407</v>
      </c>
      <c r="D197" s="157"/>
      <c r="E197" s="158">
        <v>8.2799999999999994</v>
      </c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45"/>
      <c r="Z197" s="145"/>
      <c r="AA197" s="145"/>
      <c r="AB197" s="145"/>
      <c r="AC197" s="145"/>
      <c r="AD197" s="145"/>
      <c r="AE197" s="145"/>
      <c r="AF197" s="145"/>
      <c r="AG197" s="145" t="s">
        <v>178</v>
      </c>
      <c r="AH197" s="145">
        <v>0</v>
      </c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</row>
    <row r="198" spans="1:60" outlineLevel="1" x14ac:dyDescent="0.2">
      <c r="A198" s="152"/>
      <c r="B198" s="153"/>
      <c r="C198" s="178" t="s">
        <v>396</v>
      </c>
      <c r="D198" s="157"/>
      <c r="E198" s="158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45"/>
      <c r="Z198" s="145"/>
      <c r="AA198" s="145"/>
      <c r="AB198" s="145"/>
      <c r="AC198" s="145"/>
      <c r="AD198" s="145"/>
      <c r="AE198" s="145"/>
      <c r="AF198" s="145"/>
      <c r="AG198" s="145" t="s">
        <v>178</v>
      </c>
      <c r="AH198" s="145">
        <v>0</v>
      </c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</row>
    <row r="199" spans="1:60" outlineLevel="1" x14ac:dyDescent="0.2">
      <c r="A199" s="152"/>
      <c r="B199" s="153"/>
      <c r="C199" s="178" t="s">
        <v>408</v>
      </c>
      <c r="D199" s="157"/>
      <c r="E199" s="158">
        <v>17.46</v>
      </c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45"/>
      <c r="Z199" s="145"/>
      <c r="AA199" s="145"/>
      <c r="AB199" s="145"/>
      <c r="AC199" s="145"/>
      <c r="AD199" s="145"/>
      <c r="AE199" s="145"/>
      <c r="AF199" s="145"/>
      <c r="AG199" s="145" t="s">
        <v>178</v>
      </c>
      <c r="AH199" s="145">
        <v>0</v>
      </c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</row>
    <row r="200" spans="1:60" outlineLevel="1" x14ac:dyDescent="0.2">
      <c r="A200" s="152"/>
      <c r="B200" s="153"/>
      <c r="C200" s="178" t="s">
        <v>399</v>
      </c>
      <c r="D200" s="157"/>
      <c r="E200" s="158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45"/>
      <c r="Z200" s="145"/>
      <c r="AA200" s="145"/>
      <c r="AB200" s="145"/>
      <c r="AC200" s="145"/>
      <c r="AD200" s="145"/>
      <c r="AE200" s="145"/>
      <c r="AF200" s="145"/>
      <c r="AG200" s="145" t="s">
        <v>178</v>
      </c>
      <c r="AH200" s="145">
        <v>0</v>
      </c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</row>
    <row r="201" spans="1:60" outlineLevel="1" x14ac:dyDescent="0.2">
      <c r="A201" s="152"/>
      <c r="B201" s="153"/>
      <c r="C201" s="178" t="s">
        <v>409</v>
      </c>
      <c r="D201" s="157"/>
      <c r="E201" s="158">
        <v>5.96</v>
      </c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45"/>
      <c r="Z201" s="145"/>
      <c r="AA201" s="145"/>
      <c r="AB201" s="145"/>
      <c r="AC201" s="145"/>
      <c r="AD201" s="145"/>
      <c r="AE201" s="145"/>
      <c r="AF201" s="145"/>
      <c r="AG201" s="145" t="s">
        <v>178</v>
      </c>
      <c r="AH201" s="145">
        <v>0</v>
      </c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</row>
    <row r="202" spans="1:60" outlineLevel="1" x14ac:dyDescent="0.2">
      <c r="A202" s="152"/>
      <c r="B202" s="153"/>
      <c r="C202" s="178" t="s">
        <v>401</v>
      </c>
      <c r="D202" s="157"/>
      <c r="E202" s="158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45"/>
      <c r="Z202" s="145"/>
      <c r="AA202" s="145"/>
      <c r="AB202" s="145"/>
      <c r="AC202" s="145"/>
      <c r="AD202" s="145"/>
      <c r="AE202" s="145"/>
      <c r="AF202" s="145"/>
      <c r="AG202" s="145" t="s">
        <v>178</v>
      </c>
      <c r="AH202" s="145">
        <v>0</v>
      </c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</row>
    <row r="203" spans="1:60" outlineLevel="1" x14ac:dyDescent="0.2">
      <c r="A203" s="152"/>
      <c r="B203" s="153"/>
      <c r="C203" s="178" t="s">
        <v>410</v>
      </c>
      <c r="D203" s="157"/>
      <c r="E203" s="158">
        <v>-3.42</v>
      </c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45"/>
      <c r="Z203" s="145"/>
      <c r="AA203" s="145"/>
      <c r="AB203" s="145"/>
      <c r="AC203" s="145"/>
      <c r="AD203" s="145"/>
      <c r="AE203" s="145"/>
      <c r="AF203" s="145"/>
      <c r="AG203" s="145" t="s">
        <v>178</v>
      </c>
      <c r="AH203" s="145">
        <v>0</v>
      </c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</row>
    <row r="204" spans="1:60" outlineLevel="1" x14ac:dyDescent="0.2">
      <c r="A204" s="152"/>
      <c r="B204" s="153"/>
      <c r="C204" s="178" t="s">
        <v>411</v>
      </c>
      <c r="D204" s="157"/>
      <c r="E204" s="158">
        <v>39.99</v>
      </c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45"/>
      <c r="Z204" s="145"/>
      <c r="AA204" s="145"/>
      <c r="AB204" s="145"/>
      <c r="AC204" s="145"/>
      <c r="AD204" s="145"/>
      <c r="AE204" s="145"/>
      <c r="AF204" s="145"/>
      <c r="AG204" s="145" t="s">
        <v>178</v>
      </c>
      <c r="AH204" s="145">
        <v>0</v>
      </c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</row>
    <row r="205" spans="1:60" outlineLevel="1" x14ac:dyDescent="0.2">
      <c r="A205" s="152"/>
      <c r="B205" s="153"/>
      <c r="C205" s="178" t="s">
        <v>412</v>
      </c>
      <c r="D205" s="157"/>
      <c r="E205" s="158">
        <v>-3.2</v>
      </c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45"/>
      <c r="Z205" s="145"/>
      <c r="AA205" s="145"/>
      <c r="AB205" s="145"/>
      <c r="AC205" s="145"/>
      <c r="AD205" s="145"/>
      <c r="AE205" s="145"/>
      <c r="AF205" s="145"/>
      <c r="AG205" s="145" t="s">
        <v>178</v>
      </c>
      <c r="AH205" s="145">
        <v>0</v>
      </c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</row>
    <row r="206" spans="1:60" outlineLevel="1" x14ac:dyDescent="0.2">
      <c r="A206" s="152"/>
      <c r="B206" s="153"/>
      <c r="C206" s="178" t="s">
        <v>413</v>
      </c>
      <c r="D206" s="157"/>
      <c r="E206" s="158">
        <v>-0.75</v>
      </c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45"/>
      <c r="Z206" s="145"/>
      <c r="AA206" s="145"/>
      <c r="AB206" s="145"/>
      <c r="AC206" s="145"/>
      <c r="AD206" s="145"/>
      <c r="AE206" s="145"/>
      <c r="AF206" s="145"/>
      <c r="AG206" s="145" t="s">
        <v>178</v>
      </c>
      <c r="AH206" s="145">
        <v>0</v>
      </c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5"/>
      <c r="BH206" s="145"/>
    </row>
    <row r="207" spans="1:60" outlineLevel="1" x14ac:dyDescent="0.2">
      <c r="A207" s="152"/>
      <c r="B207" s="153"/>
      <c r="C207" s="178" t="s">
        <v>414</v>
      </c>
      <c r="D207" s="157"/>
      <c r="E207" s="158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45"/>
      <c r="Z207" s="145"/>
      <c r="AA207" s="145"/>
      <c r="AB207" s="145"/>
      <c r="AC207" s="145"/>
      <c r="AD207" s="145"/>
      <c r="AE207" s="145"/>
      <c r="AF207" s="145"/>
      <c r="AG207" s="145" t="s">
        <v>178</v>
      </c>
      <c r="AH207" s="145">
        <v>0</v>
      </c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</row>
    <row r="208" spans="1:60" outlineLevel="1" x14ac:dyDescent="0.2">
      <c r="A208" s="152"/>
      <c r="B208" s="153"/>
      <c r="C208" s="178" t="s">
        <v>415</v>
      </c>
      <c r="D208" s="157"/>
      <c r="E208" s="158">
        <v>287.43200000000002</v>
      </c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45"/>
      <c r="Z208" s="145"/>
      <c r="AA208" s="145"/>
      <c r="AB208" s="145"/>
      <c r="AC208" s="145"/>
      <c r="AD208" s="145"/>
      <c r="AE208" s="145"/>
      <c r="AF208" s="145"/>
      <c r="AG208" s="145" t="s">
        <v>178</v>
      </c>
      <c r="AH208" s="145">
        <v>0</v>
      </c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/>
      <c r="BH208" s="145"/>
    </row>
    <row r="209" spans="1:60" outlineLevel="1" x14ac:dyDescent="0.2">
      <c r="A209" s="152"/>
      <c r="B209" s="153"/>
      <c r="C209" s="178" t="s">
        <v>416</v>
      </c>
      <c r="D209" s="157"/>
      <c r="E209" s="158">
        <v>-11.4</v>
      </c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45"/>
      <c r="Z209" s="145"/>
      <c r="AA209" s="145"/>
      <c r="AB209" s="145"/>
      <c r="AC209" s="145"/>
      <c r="AD209" s="145"/>
      <c r="AE209" s="145"/>
      <c r="AF209" s="145"/>
      <c r="AG209" s="145" t="s">
        <v>178</v>
      </c>
      <c r="AH209" s="145">
        <v>0</v>
      </c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</row>
    <row r="210" spans="1:60" outlineLevel="1" x14ac:dyDescent="0.2">
      <c r="A210" s="152"/>
      <c r="B210" s="153"/>
      <c r="C210" s="178" t="s">
        <v>417</v>
      </c>
      <c r="D210" s="157"/>
      <c r="E210" s="158">
        <v>-24.39</v>
      </c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45"/>
      <c r="Z210" s="145"/>
      <c r="AA210" s="145"/>
      <c r="AB210" s="145"/>
      <c r="AC210" s="145"/>
      <c r="AD210" s="145"/>
      <c r="AE210" s="145"/>
      <c r="AF210" s="145"/>
      <c r="AG210" s="145" t="s">
        <v>178</v>
      </c>
      <c r="AH210" s="145">
        <v>0</v>
      </c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</row>
    <row r="211" spans="1:60" outlineLevel="1" x14ac:dyDescent="0.2">
      <c r="A211" s="152"/>
      <c r="B211" s="153"/>
      <c r="C211" s="178" t="s">
        <v>418</v>
      </c>
      <c r="D211" s="157"/>
      <c r="E211" s="158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45"/>
      <c r="Z211" s="145"/>
      <c r="AA211" s="145"/>
      <c r="AB211" s="145"/>
      <c r="AC211" s="145"/>
      <c r="AD211" s="145"/>
      <c r="AE211" s="145"/>
      <c r="AF211" s="145"/>
      <c r="AG211" s="145" t="s">
        <v>178</v>
      </c>
      <c r="AH211" s="145">
        <v>0</v>
      </c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</row>
    <row r="212" spans="1:60" outlineLevel="1" x14ac:dyDescent="0.2">
      <c r="A212" s="152"/>
      <c r="B212" s="153"/>
      <c r="C212" s="178" t="s">
        <v>419</v>
      </c>
      <c r="D212" s="157"/>
      <c r="E212" s="158">
        <v>60.45</v>
      </c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45"/>
      <c r="Z212" s="145"/>
      <c r="AA212" s="145"/>
      <c r="AB212" s="145"/>
      <c r="AC212" s="145"/>
      <c r="AD212" s="145"/>
      <c r="AE212" s="145"/>
      <c r="AF212" s="145"/>
      <c r="AG212" s="145" t="s">
        <v>178</v>
      </c>
      <c r="AH212" s="145">
        <v>0</v>
      </c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</row>
    <row r="213" spans="1:60" outlineLevel="1" x14ac:dyDescent="0.2">
      <c r="A213" s="152"/>
      <c r="B213" s="153"/>
      <c r="C213" s="178" t="s">
        <v>420</v>
      </c>
      <c r="D213" s="157"/>
      <c r="E213" s="158">
        <v>-5.25</v>
      </c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45"/>
      <c r="Z213" s="145"/>
      <c r="AA213" s="145"/>
      <c r="AB213" s="145"/>
      <c r="AC213" s="145"/>
      <c r="AD213" s="145"/>
      <c r="AE213" s="145"/>
      <c r="AF213" s="145"/>
      <c r="AG213" s="145" t="s">
        <v>178</v>
      </c>
      <c r="AH213" s="145">
        <v>0</v>
      </c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</row>
    <row r="214" spans="1:60" outlineLevel="1" x14ac:dyDescent="0.2">
      <c r="A214" s="152"/>
      <c r="B214" s="153"/>
      <c r="C214" s="178" t="s">
        <v>311</v>
      </c>
      <c r="D214" s="157"/>
      <c r="E214" s="158">
        <v>-1.6</v>
      </c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45"/>
      <c r="Z214" s="145"/>
      <c r="AA214" s="145"/>
      <c r="AB214" s="145"/>
      <c r="AC214" s="145"/>
      <c r="AD214" s="145"/>
      <c r="AE214" s="145"/>
      <c r="AF214" s="145"/>
      <c r="AG214" s="145" t="s">
        <v>178</v>
      </c>
      <c r="AH214" s="145">
        <v>0</v>
      </c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</row>
    <row r="215" spans="1:60" outlineLevel="1" x14ac:dyDescent="0.2">
      <c r="A215" s="152"/>
      <c r="B215" s="153"/>
      <c r="C215" s="178" t="s">
        <v>421</v>
      </c>
      <c r="D215" s="157"/>
      <c r="E215" s="158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45"/>
      <c r="Z215" s="145"/>
      <c r="AA215" s="145"/>
      <c r="AB215" s="145"/>
      <c r="AC215" s="145"/>
      <c r="AD215" s="145"/>
      <c r="AE215" s="145"/>
      <c r="AF215" s="145"/>
      <c r="AG215" s="145" t="s">
        <v>178</v>
      </c>
      <c r="AH215" s="145">
        <v>0</v>
      </c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</row>
    <row r="216" spans="1:60" outlineLevel="1" x14ac:dyDescent="0.2">
      <c r="A216" s="152"/>
      <c r="B216" s="153"/>
      <c r="C216" s="178" t="s">
        <v>422</v>
      </c>
      <c r="D216" s="157"/>
      <c r="E216" s="158">
        <v>100.874</v>
      </c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45"/>
      <c r="Z216" s="145"/>
      <c r="AA216" s="145"/>
      <c r="AB216" s="145"/>
      <c r="AC216" s="145"/>
      <c r="AD216" s="145"/>
      <c r="AE216" s="145"/>
      <c r="AF216" s="145"/>
      <c r="AG216" s="145" t="s">
        <v>178</v>
      </c>
      <c r="AH216" s="145">
        <v>0</v>
      </c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</row>
    <row r="217" spans="1:60" outlineLevel="1" x14ac:dyDescent="0.2">
      <c r="A217" s="152"/>
      <c r="B217" s="153"/>
      <c r="C217" s="178" t="s">
        <v>423</v>
      </c>
      <c r="D217" s="157"/>
      <c r="E217" s="158">
        <v>-4.8</v>
      </c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45"/>
      <c r="Z217" s="145"/>
      <c r="AA217" s="145"/>
      <c r="AB217" s="145"/>
      <c r="AC217" s="145"/>
      <c r="AD217" s="145"/>
      <c r="AE217" s="145"/>
      <c r="AF217" s="145"/>
      <c r="AG217" s="145" t="s">
        <v>178</v>
      </c>
      <c r="AH217" s="145">
        <v>0</v>
      </c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</row>
    <row r="218" spans="1:60" outlineLevel="1" x14ac:dyDescent="0.2">
      <c r="A218" s="152"/>
      <c r="B218" s="153"/>
      <c r="C218" s="178" t="s">
        <v>424</v>
      </c>
      <c r="D218" s="157"/>
      <c r="E218" s="158">
        <v>-5.625</v>
      </c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45"/>
      <c r="Z218" s="145"/>
      <c r="AA218" s="145"/>
      <c r="AB218" s="145"/>
      <c r="AC218" s="145"/>
      <c r="AD218" s="145"/>
      <c r="AE218" s="145"/>
      <c r="AF218" s="145"/>
      <c r="AG218" s="145" t="s">
        <v>178</v>
      </c>
      <c r="AH218" s="145">
        <v>0</v>
      </c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</row>
    <row r="219" spans="1:60" outlineLevel="1" x14ac:dyDescent="0.2">
      <c r="A219" s="152"/>
      <c r="B219" s="153"/>
      <c r="C219" s="178" t="s">
        <v>425</v>
      </c>
      <c r="D219" s="157"/>
      <c r="E219" s="158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45"/>
      <c r="Z219" s="145"/>
      <c r="AA219" s="145"/>
      <c r="AB219" s="145"/>
      <c r="AC219" s="145"/>
      <c r="AD219" s="145"/>
      <c r="AE219" s="145"/>
      <c r="AF219" s="145"/>
      <c r="AG219" s="145" t="s">
        <v>178</v>
      </c>
      <c r="AH219" s="145">
        <v>0</v>
      </c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</row>
    <row r="220" spans="1:60" outlineLevel="1" x14ac:dyDescent="0.2">
      <c r="A220" s="152"/>
      <c r="B220" s="153"/>
      <c r="C220" s="178" t="s">
        <v>426</v>
      </c>
      <c r="D220" s="157"/>
      <c r="E220" s="158">
        <v>38.625999999999998</v>
      </c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45"/>
      <c r="Z220" s="145"/>
      <c r="AA220" s="145"/>
      <c r="AB220" s="145"/>
      <c r="AC220" s="145"/>
      <c r="AD220" s="145"/>
      <c r="AE220" s="145"/>
      <c r="AF220" s="145"/>
      <c r="AG220" s="145" t="s">
        <v>178</v>
      </c>
      <c r="AH220" s="145">
        <v>0</v>
      </c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</row>
    <row r="221" spans="1:60" outlineLevel="1" x14ac:dyDescent="0.2">
      <c r="A221" s="152"/>
      <c r="B221" s="153"/>
      <c r="C221" s="178" t="s">
        <v>311</v>
      </c>
      <c r="D221" s="157"/>
      <c r="E221" s="158">
        <v>-1.6</v>
      </c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45"/>
      <c r="Z221" s="145"/>
      <c r="AA221" s="145"/>
      <c r="AB221" s="145"/>
      <c r="AC221" s="145"/>
      <c r="AD221" s="145"/>
      <c r="AE221" s="145"/>
      <c r="AF221" s="145"/>
      <c r="AG221" s="145" t="s">
        <v>178</v>
      </c>
      <c r="AH221" s="145">
        <v>0</v>
      </c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</row>
    <row r="222" spans="1:60" outlineLevel="1" x14ac:dyDescent="0.2">
      <c r="A222" s="152"/>
      <c r="B222" s="153"/>
      <c r="C222" s="178" t="s">
        <v>427</v>
      </c>
      <c r="D222" s="157"/>
      <c r="E222" s="158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45"/>
      <c r="Z222" s="145"/>
      <c r="AA222" s="145"/>
      <c r="AB222" s="145"/>
      <c r="AC222" s="145"/>
      <c r="AD222" s="145"/>
      <c r="AE222" s="145"/>
      <c r="AF222" s="145"/>
      <c r="AG222" s="145" t="s">
        <v>178</v>
      </c>
      <c r="AH222" s="145">
        <v>0</v>
      </c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</row>
    <row r="223" spans="1:60" outlineLevel="1" x14ac:dyDescent="0.2">
      <c r="A223" s="152"/>
      <c r="B223" s="153"/>
      <c r="C223" s="178" t="s">
        <v>428</v>
      </c>
      <c r="D223" s="157"/>
      <c r="E223" s="158">
        <v>123.752</v>
      </c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45"/>
      <c r="Z223" s="145"/>
      <c r="AA223" s="145"/>
      <c r="AB223" s="145"/>
      <c r="AC223" s="145"/>
      <c r="AD223" s="145"/>
      <c r="AE223" s="145"/>
      <c r="AF223" s="145"/>
      <c r="AG223" s="145" t="s">
        <v>178</v>
      </c>
      <c r="AH223" s="145">
        <v>0</v>
      </c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5"/>
      <c r="BH223" s="145"/>
    </row>
    <row r="224" spans="1:60" outlineLevel="1" x14ac:dyDescent="0.2">
      <c r="A224" s="152"/>
      <c r="B224" s="153"/>
      <c r="C224" s="178" t="s">
        <v>429</v>
      </c>
      <c r="D224" s="157"/>
      <c r="E224" s="158">
        <v>-26</v>
      </c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45"/>
      <c r="Z224" s="145"/>
      <c r="AA224" s="145"/>
      <c r="AB224" s="145"/>
      <c r="AC224" s="145"/>
      <c r="AD224" s="145"/>
      <c r="AE224" s="145"/>
      <c r="AF224" s="145"/>
      <c r="AG224" s="145" t="s">
        <v>178</v>
      </c>
      <c r="AH224" s="145">
        <v>0</v>
      </c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</row>
    <row r="225" spans="1:60" outlineLevel="1" x14ac:dyDescent="0.2">
      <c r="A225" s="152"/>
      <c r="B225" s="153"/>
      <c r="C225" s="178" t="s">
        <v>430</v>
      </c>
      <c r="D225" s="157"/>
      <c r="E225" s="158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45"/>
      <c r="Z225" s="145"/>
      <c r="AA225" s="145"/>
      <c r="AB225" s="145"/>
      <c r="AC225" s="145"/>
      <c r="AD225" s="145"/>
      <c r="AE225" s="145"/>
      <c r="AF225" s="145"/>
      <c r="AG225" s="145" t="s">
        <v>178</v>
      </c>
      <c r="AH225" s="145">
        <v>0</v>
      </c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</row>
    <row r="226" spans="1:60" outlineLevel="1" x14ac:dyDescent="0.2">
      <c r="A226" s="152"/>
      <c r="B226" s="153"/>
      <c r="C226" s="178" t="s">
        <v>431</v>
      </c>
      <c r="D226" s="157"/>
      <c r="E226" s="158">
        <v>30.20945</v>
      </c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45"/>
      <c r="Z226" s="145"/>
      <c r="AA226" s="145"/>
      <c r="AB226" s="145"/>
      <c r="AC226" s="145"/>
      <c r="AD226" s="145"/>
      <c r="AE226" s="145"/>
      <c r="AF226" s="145"/>
      <c r="AG226" s="145" t="s">
        <v>178</v>
      </c>
      <c r="AH226" s="145">
        <v>0</v>
      </c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</row>
    <row r="227" spans="1:60" outlineLevel="1" x14ac:dyDescent="0.2">
      <c r="A227" s="152"/>
      <c r="B227" s="153"/>
      <c r="C227" s="239"/>
      <c r="D227" s="240"/>
      <c r="E227" s="240"/>
      <c r="F227" s="240"/>
      <c r="G227" s="240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45"/>
      <c r="Z227" s="145"/>
      <c r="AA227" s="145"/>
      <c r="AB227" s="145"/>
      <c r="AC227" s="145"/>
      <c r="AD227" s="145"/>
      <c r="AE227" s="145"/>
      <c r="AF227" s="145"/>
      <c r="AG227" s="145" t="s">
        <v>179</v>
      </c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</row>
    <row r="228" spans="1:60" ht="22.5" outlineLevel="1" x14ac:dyDescent="0.2">
      <c r="A228" s="166">
        <v>32</v>
      </c>
      <c r="B228" s="167" t="s">
        <v>432</v>
      </c>
      <c r="C228" s="177" t="s">
        <v>433</v>
      </c>
      <c r="D228" s="168" t="s">
        <v>193</v>
      </c>
      <c r="E228" s="169">
        <v>63.43985</v>
      </c>
      <c r="F228" s="170"/>
      <c r="G228" s="171">
        <f>ROUND(E228*F228,2)</f>
        <v>0</v>
      </c>
      <c r="H228" s="170"/>
      <c r="I228" s="171">
        <f>ROUND(E228*H228,2)</f>
        <v>0</v>
      </c>
      <c r="J228" s="170"/>
      <c r="K228" s="171">
        <f>ROUND(E228*J228,2)</f>
        <v>0</v>
      </c>
      <c r="L228" s="171">
        <v>21</v>
      </c>
      <c r="M228" s="171">
        <f>G228*(1+L228/100)</f>
        <v>0</v>
      </c>
      <c r="N228" s="171">
        <v>3.6700000000000001E-3</v>
      </c>
      <c r="O228" s="171">
        <f>ROUND(E228*N228,2)</f>
        <v>0.23</v>
      </c>
      <c r="P228" s="171">
        <v>0</v>
      </c>
      <c r="Q228" s="171">
        <f>ROUND(E228*P228,2)</f>
        <v>0</v>
      </c>
      <c r="R228" s="171" t="s">
        <v>205</v>
      </c>
      <c r="S228" s="171" t="s">
        <v>182</v>
      </c>
      <c r="T228" s="172" t="s">
        <v>182</v>
      </c>
      <c r="U228" s="155">
        <v>0.36</v>
      </c>
      <c r="V228" s="155">
        <f>ROUND(E228*U228,2)</f>
        <v>22.84</v>
      </c>
      <c r="W228" s="155"/>
      <c r="X228" s="155" t="s">
        <v>176</v>
      </c>
      <c r="Y228" s="145"/>
      <c r="Z228" s="145"/>
      <c r="AA228" s="145"/>
      <c r="AB228" s="145"/>
      <c r="AC228" s="145"/>
      <c r="AD228" s="145"/>
      <c r="AE228" s="145"/>
      <c r="AF228" s="145"/>
      <c r="AG228" s="145" t="s">
        <v>177</v>
      </c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</row>
    <row r="229" spans="1:60" outlineLevel="1" x14ac:dyDescent="0.2">
      <c r="A229" s="152"/>
      <c r="B229" s="153"/>
      <c r="C229" s="178" t="s">
        <v>434</v>
      </c>
      <c r="D229" s="157"/>
      <c r="E229" s="158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45"/>
      <c r="Z229" s="145"/>
      <c r="AA229" s="145"/>
      <c r="AB229" s="145"/>
      <c r="AC229" s="145"/>
      <c r="AD229" s="145"/>
      <c r="AE229" s="145"/>
      <c r="AF229" s="145"/>
      <c r="AG229" s="145" t="s">
        <v>178</v>
      </c>
      <c r="AH229" s="145">
        <v>0</v>
      </c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</row>
    <row r="230" spans="1:60" outlineLevel="1" x14ac:dyDescent="0.2">
      <c r="A230" s="152"/>
      <c r="B230" s="153"/>
      <c r="C230" s="178" t="s">
        <v>435</v>
      </c>
      <c r="D230" s="157"/>
      <c r="E230" s="158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45"/>
      <c r="Z230" s="145"/>
      <c r="AA230" s="145"/>
      <c r="AB230" s="145"/>
      <c r="AC230" s="145"/>
      <c r="AD230" s="145"/>
      <c r="AE230" s="145"/>
      <c r="AF230" s="145"/>
      <c r="AG230" s="145" t="s">
        <v>178</v>
      </c>
      <c r="AH230" s="145">
        <v>0</v>
      </c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</row>
    <row r="231" spans="1:60" outlineLevel="1" x14ac:dyDescent="0.2">
      <c r="A231" s="152"/>
      <c r="B231" s="153"/>
      <c r="C231" s="178" t="s">
        <v>436</v>
      </c>
      <c r="D231" s="157"/>
      <c r="E231" s="158">
        <v>63.43985</v>
      </c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45"/>
      <c r="Z231" s="145"/>
      <c r="AA231" s="145"/>
      <c r="AB231" s="145"/>
      <c r="AC231" s="145"/>
      <c r="AD231" s="145"/>
      <c r="AE231" s="145"/>
      <c r="AF231" s="145"/>
      <c r="AG231" s="145" t="s">
        <v>178</v>
      </c>
      <c r="AH231" s="145">
        <v>0</v>
      </c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</row>
    <row r="232" spans="1:60" outlineLevel="1" x14ac:dyDescent="0.2">
      <c r="A232" s="152"/>
      <c r="B232" s="153"/>
      <c r="C232" s="239"/>
      <c r="D232" s="240"/>
      <c r="E232" s="240"/>
      <c r="F232" s="240"/>
      <c r="G232" s="240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45"/>
      <c r="Z232" s="145"/>
      <c r="AA232" s="145"/>
      <c r="AB232" s="145"/>
      <c r="AC232" s="145"/>
      <c r="AD232" s="145"/>
      <c r="AE232" s="145"/>
      <c r="AF232" s="145"/>
      <c r="AG232" s="145" t="s">
        <v>179</v>
      </c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</row>
    <row r="233" spans="1:60" outlineLevel="1" x14ac:dyDescent="0.2">
      <c r="A233" s="166">
        <v>33</v>
      </c>
      <c r="B233" s="167" t="s">
        <v>437</v>
      </c>
      <c r="C233" s="177" t="s">
        <v>438</v>
      </c>
      <c r="D233" s="168" t="s">
        <v>193</v>
      </c>
      <c r="E233" s="169">
        <v>634.39845000000003</v>
      </c>
      <c r="F233" s="170"/>
      <c r="G233" s="171">
        <f>ROUND(E233*F233,2)</f>
        <v>0</v>
      </c>
      <c r="H233" s="170"/>
      <c r="I233" s="171">
        <f>ROUND(E233*H233,2)</f>
        <v>0</v>
      </c>
      <c r="J233" s="170"/>
      <c r="K233" s="171">
        <f>ROUND(E233*J233,2)</f>
        <v>0</v>
      </c>
      <c r="L233" s="171">
        <v>21</v>
      </c>
      <c r="M233" s="171">
        <f>G233*(1+L233/100)</f>
        <v>0</v>
      </c>
      <c r="N233" s="171">
        <v>4.6000000000000001E-4</v>
      </c>
      <c r="O233" s="171">
        <f>ROUND(E233*N233,2)</f>
        <v>0.28999999999999998</v>
      </c>
      <c r="P233" s="171">
        <v>0</v>
      </c>
      <c r="Q233" s="171">
        <f>ROUND(E233*P233,2)</f>
        <v>0</v>
      </c>
      <c r="R233" s="171"/>
      <c r="S233" s="171" t="s">
        <v>174</v>
      </c>
      <c r="T233" s="172" t="s">
        <v>175</v>
      </c>
      <c r="U233" s="155">
        <v>0.12</v>
      </c>
      <c r="V233" s="155">
        <f>ROUND(E233*U233,2)</f>
        <v>76.13</v>
      </c>
      <c r="W233" s="155"/>
      <c r="X233" s="155" t="s">
        <v>176</v>
      </c>
      <c r="Y233" s="145"/>
      <c r="Z233" s="145"/>
      <c r="AA233" s="145"/>
      <c r="AB233" s="145"/>
      <c r="AC233" s="145"/>
      <c r="AD233" s="145"/>
      <c r="AE233" s="145"/>
      <c r="AF233" s="145"/>
      <c r="AG233" s="145" t="s">
        <v>183</v>
      </c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</row>
    <row r="234" spans="1:60" outlineLevel="1" x14ac:dyDescent="0.2">
      <c r="A234" s="152"/>
      <c r="B234" s="153"/>
      <c r="C234" s="178" t="s">
        <v>435</v>
      </c>
      <c r="D234" s="157"/>
      <c r="E234" s="158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45"/>
      <c r="Z234" s="145"/>
      <c r="AA234" s="145"/>
      <c r="AB234" s="145"/>
      <c r="AC234" s="145"/>
      <c r="AD234" s="145"/>
      <c r="AE234" s="145"/>
      <c r="AF234" s="145"/>
      <c r="AG234" s="145" t="s">
        <v>178</v>
      </c>
      <c r="AH234" s="145">
        <v>0</v>
      </c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</row>
    <row r="235" spans="1:60" outlineLevel="1" x14ac:dyDescent="0.2">
      <c r="A235" s="152"/>
      <c r="B235" s="153"/>
      <c r="C235" s="178" t="s">
        <v>439</v>
      </c>
      <c r="D235" s="157"/>
      <c r="E235" s="158">
        <v>634.39845000000003</v>
      </c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45"/>
      <c r="Z235" s="145"/>
      <c r="AA235" s="145"/>
      <c r="AB235" s="145"/>
      <c r="AC235" s="145"/>
      <c r="AD235" s="145"/>
      <c r="AE235" s="145"/>
      <c r="AF235" s="145"/>
      <c r="AG235" s="145" t="s">
        <v>178</v>
      </c>
      <c r="AH235" s="145">
        <v>0</v>
      </c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</row>
    <row r="236" spans="1:60" outlineLevel="1" x14ac:dyDescent="0.2">
      <c r="A236" s="152"/>
      <c r="B236" s="153"/>
      <c r="C236" s="239"/>
      <c r="D236" s="240"/>
      <c r="E236" s="240"/>
      <c r="F236" s="240"/>
      <c r="G236" s="240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45"/>
      <c r="Z236" s="145"/>
      <c r="AA236" s="145"/>
      <c r="AB236" s="145"/>
      <c r="AC236" s="145"/>
      <c r="AD236" s="145"/>
      <c r="AE236" s="145"/>
      <c r="AF236" s="145"/>
      <c r="AG236" s="145" t="s">
        <v>179</v>
      </c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</row>
    <row r="237" spans="1:60" x14ac:dyDescent="0.2">
      <c r="A237" s="160" t="s">
        <v>171</v>
      </c>
      <c r="B237" s="161" t="s">
        <v>86</v>
      </c>
      <c r="C237" s="176" t="s">
        <v>87</v>
      </c>
      <c r="D237" s="162"/>
      <c r="E237" s="163"/>
      <c r="F237" s="164"/>
      <c r="G237" s="164">
        <f>SUMIF(AG238:AG294,"&lt;&gt;NOR",G238:G294)</f>
        <v>0</v>
      </c>
      <c r="H237" s="164"/>
      <c r="I237" s="164">
        <f>SUM(I238:I294)</f>
        <v>0</v>
      </c>
      <c r="J237" s="164"/>
      <c r="K237" s="164">
        <f>SUM(K238:K294)</f>
        <v>0</v>
      </c>
      <c r="L237" s="164"/>
      <c r="M237" s="164">
        <f>SUM(M238:M294)</f>
        <v>0</v>
      </c>
      <c r="N237" s="164"/>
      <c r="O237" s="164">
        <f>SUM(O238:O294)</f>
        <v>4.08</v>
      </c>
      <c r="P237" s="164"/>
      <c r="Q237" s="164">
        <f>SUM(Q238:Q294)</f>
        <v>0</v>
      </c>
      <c r="R237" s="164"/>
      <c r="S237" s="164"/>
      <c r="T237" s="165"/>
      <c r="U237" s="159"/>
      <c r="V237" s="159">
        <f>SUM(V238:V294)</f>
        <v>379.8300000000001</v>
      </c>
      <c r="W237" s="159"/>
      <c r="X237" s="159"/>
      <c r="AG237" t="s">
        <v>172</v>
      </c>
    </row>
    <row r="238" spans="1:60" ht="22.5" outlineLevel="1" x14ac:dyDescent="0.2">
      <c r="A238" s="166">
        <v>34</v>
      </c>
      <c r="B238" s="167" t="s">
        <v>440</v>
      </c>
      <c r="C238" s="177" t="s">
        <v>441</v>
      </c>
      <c r="D238" s="168" t="s">
        <v>193</v>
      </c>
      <c r="E238" s="169">
        <v>48.375</v>
      </c>
      <c r="F238" s="170"/>
      <c r="G238" s="171">
        <f>ROUND(E238*F238,2)</f>
        <v>0</v>
      </c>
      <c r="H238" s="170"/>
      <c r="I238" s="171">
        <f>ROUND(E238*H238,2)</f>
        <v>0</v>
      </c>
      <c r="J238" s="170"/>
      <c r="K238" s="171">
        <f>ROUND(E238*J238,2)</f>
        <v>0</v>
      </c>
      <c r="L238" s="171">
        <v>21</v>
      </c>
      <c r="M238" s="171">
        <f>G238*(1+L238/100)</f>
        <v>0</v>
      </c>
      <c r="N238" s="171">
        <v>3.81E-3</v>
      </c>
      <c r="O238" s="171">
        <f>ROUND(E238*N238,2)</f>
        <v>0.18</v>
      </c>
      <c r="P238" s="171">
        <v>0</v>
      </c>
      <c r="Q238" s="171">
        <f>ROUND(E238*P238,2)</f>
        <v>0</v>
      </c>
      <c r="R238" s="171" t="s">
        <v>205</v>
      </c>
      <c r="S238" s="171" t="s">
        <v>182</v>
      </c>
      <c r="T238" s="172" t="s">
        <v>182</v>
      </c>
      <c r="U238" s="155">
        <v>0.39</v>
      </c>
      <c r="V238" s="155">
        <f>ROUND(E238*U238,2)</f>
        <v>18.87</v>
      </c>
      <c r="W238" s="155"/>
      <c r="X238" s="155" t="s">
        <v>176</v>
      </c>
      <c r="Y238" s="145"/>
      <c r="Z238" s="145"/>
      <c r="AA238" s="145"/>
      <c r="AB238" s="145"/>
      <c r="AC238" s="145"/>
      <c r="AD238" s="145"/>
      <c r="AE238" s="145"/>
      <c r="AF238" s="145"/>
      <c r="AG238" s="145" t="s">
        <v>177</v>
      </c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</row>
    <row r="239" spans="1:60" outlineLevel="1" x14ac:dyDescent="0.2">
      <c r="A239" s="152"/>
      <c r="B239" s="153"/>
      <c r="C239" s="247" t="s">
        <v>442</v>
      </c>
      <c r="D239" s="248"/>
      <c r="E239" s="248"/>
      <c r="F239" s="248"/>
      <c r="G239" s="248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45"/>
      <c r="Z239" s="145"/>
      <c r="AA239" s="145"/>
      <c r="AB239" s="145"/>
      <c r="AC239" s="145"/>
      <c r="AD239" s="145"/>
      <c r="AE239" s="145"/>
      <c r="AF239" s="145"/>
      <c r="AG239" s="145" t="s">
        <v>207</v>
      </c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</row>
    <row r="240" spans="1:60" outlineLevel="1" x14ac:dyDescent="0.2">
      <c r="A240" s="152"/>
      <c r="B240" s="153"/>
      <c r="C240" s="249" t="s">
        <v>443</v>
      </c>
      <c r="D240" s="250"/>
      <c r="E240" s="250"/>
      <c r="F240" s="250"/>
      <c r="G240" s="250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45"/>
      <c r="Z240" s="145"/>
      <c r="AA240" s="145"/>
      <c r="AB240" s="145"/>
      <c r="AC240" s="145"/>
      <c r="AD240" s="145"/>
      <c r="AE240" s="145"/>
      <c r="AF240" s="145"/>
      <c r="AG240" s="145" t="s">
        <v>191</v>
      </c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</row>
    <row r="241" spans="1:60" outlineLevel="1" x14ac:dyDescent="0.2">
      <c r="A241" s="152"/>
      <c r="B241" s="153"/>
      <c r="C241" s="178" t="s">
        <v>232</v>
      </c>
      <c r="D241" s="157"/>
      <c r="E241" s="158"/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45"/>
      <c r="Z241" s="145"/>
      <c r="AA241" s="145"/>
      <c r="AB241" s="145"/>
      <c r="AC241" s="145"/>
      <c r="AD241" s="145"/>
      <c r="AE241" s="145"/>
      <c r="AF241" s="145"/>
      <c r="AG241" s="145" t="s">
        <v>178</v>
      </c>
      <c r="AH241" s="145">
        <v>0</v>
      </c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5"/>
      <c r="BH241" s="145"/>
    </row>
    <row r="242" spans="1:60" outlineLevel="1" x14ac:dyDescent="0.2">
      <c r="A242" s="152"/>
      <c r="B242" s="153"/>
      <c r="C242" s="178" t="s">
        <v>444</v>
      </c>
      <c r="D242" s="157"/>
      <c r="E242" s="158">
        <v>48.375</v>
      </c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45"/>
      <c r="Z242" s="145"/>
      <c r="AA242" s="145"/>
      <c r="AB242" s="145"/>
      <c r="AC242" s="145"/>
      <c r="AD242" s="145"/>
      <c r="AE242" s="145"/>
      <c r="AF242" s="145"/>
      <c r="AG242" s="145" t="s">
        <v>178</v>
      </c>
      <c r="AH242" s="145">
        <v>0</v>
      </c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</row>
    <row r="243" spans="1:60" outlineLevel="1" x14ac:dyDescent="0.2">
      <c r="A243" s="152"/>
      <c r="B243" s="153"/>
      <c r="C243" s="239"/>
      <c r="D243" s="240"/>
      <c r="E243" s="240"/>
      <c r="F243" s="240"/>
      <c r="G243" s="240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45"/>
      <c r="Z243" s="145"/>
      <c r="AA243" s="145"/>
      <c r="AB243" s="145"/>
      <c r="AC243" s="145"/>
      <c r="AD243" s="145"/>
      <c r="AE243" s="145"/>
      <c r="AF243" s="145"/>
      <c r="AG243" s="145" t="s">
        <v>179</v>
      </c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</row>
    <row r="244" spans="1:60" ht="22.5" outlineLevel="1" x14ac:dyDescent="0.2">
      <c r="A244" s="166">
        <v>35</v>
      </c>
      <c r="B244" s="167" t="s">
        <v>445</v>
      </c>
      <c r="C244" s="177" t="s">
        <v>446</v>
      </c>
      <c r="D244" s="168" t="s">
        <v>193</v>
      </c>
      <c r="E244" s="169">
        <v>48.375</v>
      </c>
      <c r="F244" s="170"/>
      <c r="G244" s="171">
        <f>ROUND(E244*F244,2)</f>
        <v>0</v>
      </c>
      <c r="H244" s="170"/>
      <c r="I244" s="171">
        <f>ROUND(E244*H244,2)</f>
        <v>0</v>
      </c>
      <c r="J244" s="170"/>
      <c r="K244" s="171">
        <f>ROUND(E244*J244,2)</f>
        <v>0</v>
      </c>
      <c r="L244" s="171">
        <v>21</v>
      </c>
      <c r="M244" s="171">
        <f>G244*(1+L244/100)</f>
        <v>0</v>
      </c>
      <c r="N244" s="171">
        <v>3.3E-4</v>
      </c>
      <c r="O244" s="171">
        <f>ROUND(E244*N244,2)</f>
        <v>0.02</v>
      </c>
      <c r="P244" s="171">
        <v>0</v>
      </c>
      <c r="Q244" s="171">
        <f>ROUND(E244*P244,2)</f>
        <v>0</v>
      </c>
      <c r="R244" s="171" t="s">
        <v>205</v>
      </c>
      <c r="S244" s="171" t="s">
        <v>182</v>
      </c>
      <c r="T244" s="172" t="s">
        <v>182</v>
      </c>
      <c r="U244" s="155">
        <v>8.8999999999999996E-2</v>
      </c>
      <c r="V244" s="155">
        <f>ROUND(E244*U244,2)</f>
        <v>4.3099999999999996</v>
      </c>
      <c r="W244" s="155"/>
      <c r="X244" s="155" t="s">
        <v>176</v>
      </c>
      <c r="Y244" s="145"/>
      <c r="Z244" s="145"/>
      <c r="AA244" s="145"/>
      <c r="AB244" s="145"/>
      <c r="AC244" s="145"/>
      <c r="AD244" s="145"/>
      <c r="AE244" s="145"/>
      <c r="AF244" s="145"/>
      <c r="AG244" s="145" t="s">
        <v>177</v>
      </c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</row>
    <row r="245" spans="1:60" outlineLevel="1" x14ac:dyDescent="0.2">
      <c r="A245" s="152"/>
      <c r="B245" s="153"/>
      <c r="C245" s="247" t="s">
        <v>442</v>
      </c>
      <c r="D245" s="248"/>
      <c r="E245" s="248"/>
      <c r="F245" s="248"/>
      <c r="G245" s="248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45"/>
      <c r="Z245" s="145"/>
      <c r="AA245" s="145"/>
      <c r="AB245" s="145"/>
      <c r="AC245" s="145"/>
      <c r="AD245" s="145"/>
      <c r="AE245" s="145"/>
      <c r="AF245" s="145"/>
      <c r="AG245" s="145" t="s">
        <v>207</v>
      </c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</row>
    <row r="246" spans="1:60" outlineLevel="1" x14ac:dyDescent="0.2">
      <c r="A246" s="152"/>
      <c r="B246" s="153"/>
      <c r="C246" s="178" t="s">
        <v>232</v>
      </c>
      <c r="D246" s="157"/>
      <c r="E246" s="158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45"/>
      <c r="Z246" s="145"/>
      <c r="AA246" s="145"/>
      <c r="AB246" s="145"/>
      <c r="AC246" s="145"/>
      <c r="AD246" s="145"/>
      <c r="AE246" s="145"/>
      <c r="AF246" s="145"/>
      <c r="AG246" s="145" t="s">
        <v>178</v>
      </c>
      <c r="AH246" s="145">
        <v>0</v>
      </c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</row>
    <row r="247" spans="1:60" outlineLevel="1" x14ac:dyDescent="0.2">
      <c r="A247" s="152"/>
      <c r="B247" s="153"/>
      <c r="C247" s="178" t="s">
        <v>444</v>
      </c>
      <c r="D247" s="157"/>
      <c r="E247" s="158">
        <v>48.375</v>
      </c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45"/>
      <c r="Z247" s="145"/>
      <c r="AA247" s="145"/>
      <c r="AB247" s="145"/>
      <c r="AC247" s="145"/>
      <c r="AD247" s="145"/>
      <c r="AE247" s="145"/>
      <c r="AF247" s="145"/>
      <c r="AG247" s="145" t="s">
        <v>178</v>
      </c>
      <c r="AH247" s="145">
        <v>0</v>
      </c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</row>
    <row r="248" spans="1:60" outlineLevel="1" x14ac:dyDescent="0.2">
      <c r="A248" s="152"/>
      <c r="B248" s="153"/>
      <c r="C248" s="239"/>
      <c r="D248" s="240"/>
      <c r="E248" s="240"/>
      <c r="F248" s="240"/>
      <c r="G248" s="240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45"/>
      <c r="Z248" s="145"/>
      <c r="AA248" s="145"/>
      <c r="AB248" s="145"/>
      <c r="AC248" s="145"/>
      <c r="AD248" s="145"/>
      <c r="AE248" s="145"/>
      <c r="AF248" s="145"/>
      <c r="AG248" s="145" t="s">
        <v>179</v>
      </c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</row>
    <row r="249" spans="1:60" outlineLevel="1" x14ac:dyDescent="0.2">
      <c r="A249" s="166">
        <v>36</v>
      </c>
      <c r="B249" s="167" t="s">
        <v>447</v>
      </c>
      <c r="C249" s="177" t="s">
        <v>448</v>
      </c>
      <c r="D249" s="168" t="s">
        <v>193</v>
      </c>
      <c r="E249" s="169">
        <v>38.712499999999999</v>
      </c>
      <c r="F249" s="170"/>
      <c r="G249" s="171">
        <f>ROUND(E249*F249,2)</f>
        <v>0</v>
      </c>
      <c r="H249" s="170"/>
      <c r="I249" s="171">
        <f>ROUND(E249*H249,2)</f>
        <v>0</v>
      </c>
      <c r="J249" s="170"/>
      <c r="K249" s="171">
        <f>ROUND(E249*J249,2)</f>
        <v>0</v>
      </c>
      <c r="L249" s="171">
        <v>21</v>
      </c>
      <c r="M249" s="171">
        <f>G249*(1+L249/100)</f>
        <v>0</v>
      </c>
      <c r="N249" s="171">
        <v>4.0000000000000003E-5</v>
      </c>
      <c r="O249" s="171">
        <f>ROUND(E249*N249,2)</f>
        <v>0</v>
      </c>
      <c r="P249" s="171">
        <v>0</v>
      </c>
      <c r="Q249" s="171">
        <f>ROUND(E249*P249,2)</f>
        <v>0</v>
      </c>
      <c r="R249" s="171" t="s">
        <v>205</v>
      </c>
      <c r="S249" s="171" t="s">
        <v>182</v>
      </c>
      <c r="T249" s="172" t="s">
        <v>182</v>
      </c>
      <c r="U249" s="155">
        <v>7.8E-2</v>
      </c>
      <c r="V249" s="155">
        <f>ROUND(E249*U249,2)</f>
        <v>3.02</v>
      </c>
      <c r="W249" s="155"/>
      <c r="X249" s="155" t="s">
        <v>176</v>
      </c>
      <c r="Y249" s="145"/>
      <c r="Z249" s="145"/>
      <c r="AA249" s="145"/>
      <c r="AB249" s="145"/>
      <c r="AC249" s="145"/>
      <c r="AD249" s="145"/>
      <c r="AE249" s="145"/>
      <c r="AF249" s="145"/>
      <c r="AG249" s="145" t="s">
        <v>177</v>
      </c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</row>
    <row r="250" spans="1:60" ht="22.5" outlineLevel="1" x14ac:dyDescent="0.2">
      <c r="A250" s="152"/>
      <c r="B250" s="153"/>
      <c r="C250" s="247" t="s">
        <v>449</v>
      </c>
      <c r="D250" s="248"/>
      <c r="E250" s="248"/>
      <c r="F250" s="248"/>
      <c r="G250" s="248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45"/>
      <c r="Z250" s="145"/>
      <c r="AA250" s="145"/>
      <c r="AB250" s="145"/>
      <c r="AC250" s="145"/>
      <c r="AD250" s="145"/>
      <c r="AE250" s="145"/>
      <c r="AF250" s="145"/>
      <c r="AG250" s="145" t="s">
        <v>207</v>
      </c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74" t="str">
        <f>C250</f>
        <v>s rámy a zárubněmi, zábradlí, předmětů oplechování apod., které se zřizují ještě před úpravami povrchu, před jejich znečištěním při úpravách povrchu nástřikem plastických (lepivých) maltovin</v>
      </c>
      <c r="BB250" s="145"/>
      <c r="BC250" s="145"/>
      <c r="BD250" s="145"/>
      <c r="BE250" s="145"/>
      <c r="BF250" s="145"/>
      <c r="BG250" s="145"/>
      <c r="BH250" s="145"/>
    </row>
    <row r="251" spans="1:60" outlineLevel="1" x14ac:dyDescent="0.2">
      <c r="A251" s="152"/>
      <c r="B251" s="153"/>
      <c r="C251" s="178" t="s">
        <v>208</v>
      </c>
      <c r="D251" s="157"/>
      <c r="E251" s="158"/>
      <c r="F251" s="155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45"/>
      <c r="Z251" s="145"/>
      <c r="AA251" s="145"/>
      <c r="AB251" s="145"/>
      <c r="AC251" s="145"/>
      <c r="AD251" s="145"/>
      <c r="AE251" s="145"/>
      <c r="AF251" s="145"/>
      <c r="AG251" s="145" t="s">
        <v>178</v>
      </c>
      <c r="AH251" s="145">
        <v>0</v>
      </c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5"/>
      <c r="BH251" s="145"/>
    </row>
    <row r="252" spans="1:60" outlineLevel="1" x14ac:dyDescent="0.2">
      <c r="A252" s="152"/>
      <c r="B252" s="153"/>
      <c r="C252" s="178" t="s">
        <v>450</v>
      </c>
      <c r="D252" s="157"/>
      <c r="E252" s="158">
        <v>38.712499999999999</v>
      </c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45"/>
      <c r="Z252" s="145"/>
      <c r="AA252" s="145"/>
      <c r="AB252" s="145"/>
      <c r="AC252" s="145"/>
      <c r="AD252" s="145"/>
      <c r="AE252" s="145"/>
      <c r="AF252" s="145"/>
      <c r="AG252" s="145" t="s">
        <v>178</v>
      </c>
      <c r="AH252" s="145">
        <v>0</v>
      </c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</row>
    <row r="253" spans="1:60" outlineLevel="1" x14ac:dyDescent="0.2">
      <c r="A253" s="152"/>
      <c r="B253" s="153"/>
      <c r="C253" s="239"/>
      <c r="D253" s="240"/>
      <c r="E253" s="240"/>
      <c r="F253" s="240"/>
      <c r="G253" s="240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45"/>
      <c r="Z253" s="145"/>
      <c r="AA253" s="145"/>
      <c r="AB253" s="145"/>
      <c r="AC253" s="145"/>
      <c r="AD253" s="145"/>
      <c r="AE253" s="145"/>
      <c r="AF253" s="145"/>
      <c r="AG253" s="145" t="s">
        <v>179</v>
      </c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5"/>
      <c r="BH253" s="145"/>
    </row>
    <row r="254" spans="1:60" ht="22.5" outlineLevel="1" x14ac:dyDescent="0.2">
      <c r="A254" s="166">
        <v>37</v>
      </c>
      <c r="B254" s="167" t="s">
        <v>451</v>
      </c>
      <c r="C254" s="177" t="s">
        <v>452</v>
      </c>
      <c r="D254" s="168" t="s">
        <v>193</v>
      </c>
      <c r="E254" s="169">
        <v>48.375</v>
      </c>
      <c r="F254" s="170"/>
      <c r="G254" s="171">
        <f>ROUND(E254*F254,2)</f>
        <v>0</v>
      </c>
      <c r="H254" s="170"/>
      <c r="I254" s="171">
        <f>ROUND(E254*H254,2)</f>
        <v>0</v>
      </c>
      <c r="J254" s="170"/>
      <c r="K254" s="171">
        <f>ROUND(E254*J254,2)</f>
        <v>0</v>
      </c>
      <c r="L254" s="171">
        <v>21</v>
      </c>
      <c r="M254" s="171">
        <f>G254*(1+L254/100)</f>
        <v>0</v>
      </c>
      <c r="N254" s="171">
        <v>3.6700000000000001E-3</v>
      </c>
      <c r="O254" s="171">
        <f>ROUND(E254*N254,2)</f>
        <v>0.18</v>
      </c>
      <c r="P254" s="171">
        <v>0</v>
      </c>
      <c r="Q254" s="171">
        <f>ROUND(E254*P254,2)</f>
        <v>0</v>
      </c>
      <c r="R254" s="171" t="s">
        <v>205</v>
      </c>
      <c r="S254" s="171" t="s">
        <v>182</v>
      </c>
      <c r="T254" s="172" t="s">
        <v>182</v>
      </c>
      <c r="U254" s="155">
        <v>0.44400000000000001</v>
      </c>
      <c r="V254" s="155">
        <f>ROUND(E254*U254,2)</f>
        <v>21.48</v>
      </c>
      <c r="W254" s="155"/>
      <c r="X254" s="155" t="s">
        <v>176</v>
      </c>
      <c r="Y254" s="145"/>
      <c r="Z254" s="145"/>
      <c r="AA254" s="145"/>
      <c r="AB254" s="145"/>
      <c r="AC254" s="145"/>
      <c r="AD254" s="145"/>
      <c r="AE254" s="145"/>
      <c r="AF254" s="145"/>
      <c r="AG254" s="145" t="s">
        <v>177</v>
      </c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  <c r="BF254" s="145"/>
      <c r="BG254" s="145"/>
      <c r="BH254" s="145"/>
    </row>
    <row r="255" spans="1:60" outlineLevel="1" x14ac:dyDescent="0.2">
      <c r="A255" s="152"/>
      <c r="B255" s="153"/>
      <c r="C255" s="178" t="s">
        <v>232</v>
      </c>
      <c r="D255" s="157"/>
      <c r="E255" s="158"/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45"/>
      <c r="Z255" s="145"/>
      <c r="AA255" s="145"/>
      <c r="AB255" s="145"/>
      <c r="AC255" s="145"/>
      <c r="AD255" s="145"/>
      <c r="AE255" s="145"/>
      <c r="AF255" s="145"/>
      <c r="AG255" s="145" t="s">
        <v>178</v>
      </c>
      <c r="AH255" s="145">
        <v>0</v>
      </c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5"/>
      <c r="BH255" s="145"/>
    </row>
    <row r="256" spans="1:60" outlineLevel="1" x14ac:dyDescent="0.2">
      <c r="A256" s="152"/>
      <c r="B256" s="153"/>
      <c r="C256" s="178" t="s">
        <v>444</v>
      </c>
      <c r="D256" s="157"/>
      <c r="E256" s="158">
        <v>48.375</v>
      </c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45"/>
      <c r="Z256" s="145"/>
      <c r="AA256" s="145"/>
      <c r="AB256" s="145"/>
      <c r="AC256" s="145"/>
      <c r="AD256" s="145"/>
      <c r="AE256" s="145"/>
      <c r="AF256" s="145"/>
      <c r="AG256" s="145" t="s">
        <v>178</v>
      </c>
      <c r="AH256" s="145">
        <v>0</v>
      </c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  <c r="BF256" s="145"/>
      <c r="BG256" s="145"/>
      <c r="BH256" s="145"/>
    </row>
    <row r="257" spans="1:60" outlineLevel="1" x14ac:dyDescent="0.2">
      <c r="A257" s="152"/>
      <c r="B257" s="153"/>
      <c r="C257" s="239"/>
      <c r="D257" s="240"/>
      <c r="E257" s="240"/>
      <c r="F257" s="240"/>
      <c r="G257" s="240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45"/>
      <c r="Z257" s="145"/>
      <c r="AA257" s="145"/>
      <c r="AB257" s="145"/>
      <c r="AC257" s="145"/>
      <c r="AD257" s="145"/>
      <c r="AE257" s="145"/>
      <c r="AF257" s="145"/>
      <c r="AG257" s="145" t="s">
        <v>179</v>
      </c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5"/>
      <c r="BH257" s="145"/>
    </row>
    <row r="258" spans="1:60" ht="22.5" outlineLevel="1" x14ac:dyDescent="0.2">
      <c r="A258" s="166">
        <v>38</v>
      </c>
      <c r="B258" s="167" t="s">
        <v>453</v>
      </c>
      <c r="C258" s="177" t="s">
        <v>454</v>
      </c>
      <c r="D258" s="168" t="s">
        <v>193</v>
      </c>
      <c r="E258" s="169">
        <v>72.767499999999998</v>
      </c>
      <c r="F258" s="170"/>
      <c r="G258" s="171">
        <f>ROUND(E258*F258,2)</f>
        <v>0</v>
      </c>
      <c r="H258" s="170"/>
      <c r="I258" s="171">
        <f>ROUND(E258*H258,2)</f>
        <v>0</v>
      </c>
      <c r="J258" s="170"/>
      <c r="K258" s="171">
        <f>ROUND(E258*J258,2)</f>
        <v>0</v>
      </c>
      <c r="L258" s="171">
        <v>21</v>
      </c>
      <c r="M258" s="171">
        <f>G258*(1+L258/100)</f>
        <v>0</v>
      </c>
      <c r="N258" s="171">
        <v>1.272E-2</v>
      </c>
      <c r="O258" s="171">
        <f>ROUND(E258*N258,2)</f>
        <v>0.93</v>
      </c>
      <c r="P258" s="171">
        <v>0</v>
      </c>
      <c r="Q258" s="171">
        <f>ROUND(E258*P258,2)</f>
        <v>0</v>
      </c>
      <c r="R258" s="171" t="s">
        <v>205</v>
      </c>
      <c r="S258" s="171" t="s">
        <v>182</v>
      </c>
      <c r="T258" s="172" t="s">
        <v>182</v>
      </c>
      <c r="U258" s="155">
        <v>1.2558</v>
      </c>
      <c r="V258" s="155">
        <f>ROUND(E258*U258,2)</f>
        <v>91.38</v>
      </c>
      <c r="W258" s="155"/>
      <c r="X258" s="155" t="s">
        <v>176</v>
      </c>
      <c r="Y258" s="145"/>
      <c r="Z258" s="145"/>
      <c r="AA258" s="145"/>
      <c r="AB258" s="145"/>
      <c r="AC258" s="145"/>
      <c r="AD258" s="145"/>
      <c r="AE258" s="145"/>
      <c r="AF258" s="145"/>
      <c r="AG258" s="145" t="s">
        <v>177</v>
      </c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</row>
    <row r="259" spans="1:60" ht="22.5" outlineLevel="1" x14ac:dyDescent="0.2">
      <c r="A259" s="152"/>
      <c r="B259" s="153"/>
      <c r="C259" s="247" t="s">
        <v>455</v>
      </c>
      <c r="D259" s="248"/>
      <c r="E259" s="248"/>
      <c r="F259" s="248"/>
      <c r="G259" s="248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45"/>
      <c r="Z259" s="145"/>
      <c r="AA259" s="145"/>
      <c r="AB259" s="145"/>
      <c r="AC259" s="145"/>
      <c r="AD259" s="145"/>
      <c r="AE259" s="145"/>
      <c r="AF259" s="145"/>
      <c r="AG259" s="145" t="s">
        <v>207</v>
      </c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74" t="str">
        <f>C259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v>
      </c>
      <c r="BB259" s="145"/>
      <c r="BC259" s="145"/>
      <c r="BD259" s="145"/>
      <c r="BE259" s="145"/>
      <c r="BF259" s="145"/>
      <c r="BG259" s="145"/>
      <c r="BH259" s="145"/>
    </row>
    <row r="260" spans="1:60" outlineLevel="1" x14ac:dyDescent="0.2">
      <c r="A260" s="152"/>
      <c r="B260" s="153"/>
      <c r="C260" s="245" t="s">
        <v>456</v>
      </c>
      <c r="D260" s="246"/>
      <c r="E260" s="246"/>
      <c r="F260" s="246"/>
      <c r="G260" s="246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45"/>
      <c r="Z260" s="145"/>
      <c r="AA260" s="145"/>
      <c r="AB260" s="145"/>
      <c r="AC260" s="145"/>
      <c r="AD260" s="145"/>
      <c r="AE260" s="145"/>
      <c r="AF260" s="145"/>
      <c r="AG260" s="145" t="s">
        <v>207</v>
      </c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  <c r="BF260" s="145"/>
      <c r="BG260" s="145"/>
      <c r="BH260" s="145"/>
    </row>
    <row r="261" spans="1:60" outlineLevel="1" x14ac:dyDescent="0.2">
      <c r="A261" s="152"/>
      <c r="B261" s="153"/>
      <c r="C261" s="178" t="s">
        <v>232</v>
      </c>
      <c r="D261" s="157"/>
      <c r="E261" s="158"/>
      <c r="F261" s="155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45"/>
      <c r="Z261" s="145"/>
      <c r="AA261" s="145"/>
      <c r="AB261" s="145"/>
      <c r="AC261" s="145"/>
      <c r="AD261" s="145"/>
      <c r="AE261" s="145"/>
      <c r="AF261" s="145"/>
      <c r="AG261" s="145" t="s">
        <v>178</v>
      </c>
      <c r="AH261" s="145">
        <v>0</v>
      </c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5"/>
      <c r="BH261" s="145"/>
    </row>
    <row r="262" spans="1:60" outlineLevel="1" x14ac:dyDescent="0.2">
      <c r="A262" s="152"/>
      <c r="B262" s="153"/>
      <c r="C262" s="178" t="s">
        <v>457</v>
      </c>
      <c r="D262" s="157"/>
      <c r="E262" s="158">
        <v>50.377499999999998</v>
      </c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45"/>
      <c r="Z262" s="145"/>
      <c r="AA262" s="145"/>
      <c r="AB262" s="145"/>
      <c r="AC262" s="145"/>
      <c r="AD262" s="145"/>
      <c r="AE262" s="145"/>
      <c r="AF262" s="145"/>
      <c r="AG262" s="145" t="s">
        <v>178</v>
      </c>
      <c r="AH262" s="145">
        <v>0</v>
      </c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5"/>
      <c r="BH262" s="145"/>
    </row>
    <row r="263" spans="1:60" outlineLevel="1" x14ac:dyDescent="0.2">
      <c r="A263" s="152"/>
      <c r="B263" s="153"/>
      <c r="C263" s="178" t="s">
        <v>458</v>
      </c>
      <c r="D263" s="157"/>
      <c r="E263" s="158">
        <v>22.39</v>
      </c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45"/>
      <c r="Z263" s="145"/>
      <c r="AA263" s="145"/>
      <c r="AB263" s="145"/>
      <c r="AC263" s="145"/>
      <c r="AD263" s="145"/>
      <c r="AE263" s="145"/>
      <c r="AF263" s="145"/>
      <c r="AG263" s="145" t="s">
        <v>178</v>
      </c>
      <c r="AH263" s="145">
        <v>0</v>
      </c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</row>
    <row r="264" spans="1:60" outlineLevel="1" x14ac:dyDescent="0.2">
      <c r="A264" s="152"/>
      <c r="B264" s="153"/>
      <c r="C264" s="239"/>
      <c r="D264" s="240"/>
      <c r="E264" s="240"/>
      <c r="F264" s="240"/>
      <c r="G264" s="240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45"/>
      <c r="Z264" s="145"/>
      <c r="AA264" s="145"/>
      <c r="AB264" s="145"/>
      <c r="AC264" s="145"/>
      <c r="AD264" s="145"/>
      <c r="AE264" s="145"/>
      <c r="AF264" s="145"/>
      <c r="AG264" s="145" t="s">
        <v>179</v>
      </c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</row>
    <row r="265" spans="1:60" ht="22.5" outlineLevel="1" x14ac:dyDescent="0.2">
      <c r="A265" s="166">
        <v>39</v>
      </c>
      <c r="B265" s="167" t="s">
        <v>459</v>
      </c>
      <c r="C265" s="177" t="s">
        <v>460</v>
      </c>
      <c r="D265" s="168" t="s">
        <v>193</v>
      </c>
      <c r="E265" s="169">
        <v>150.71313000000001</v>
      </c>
      <c r="F265" s="170"/>
      <c r="G265" s="171">
        <f>ROUND(E265*F265,2)</f>
        <v>0</v>
      </c>
      <c r="H265" s="170"/>
      <c r="I265" s="171">
        <f>ROUND(E265*H265,2)</f>
        <v>0</v>
      </c>
      <c r="J265" s="170"/>
      <c r="K265" s="171">
        <f>ROUND(E265*J265,2)</f>
        <v>0</v>
      </c>
      <c r="L265" s="171">
        <v>21</v>
      </c>
      <c r="M265" s="171">
        <f>G265*(1+L265/100)</f>
        <v>0</v>
      </c>
      <c r="N265" s="171">
        <v>1.461E-2</v>
      </c>
      <c r="O265" s="171">
        <f>ROUND(E265*N265,2)</f>
        <v>2.2000000000000002</v>
      </c>
      <c r="P265" s="171">
        <v>0</v>
      </c>
      <c r="Q265" s="171">
        <f>ROUND(E265*P265,2)</f>
        <v>0</v>
      </c>
      <c r="R265" s="171" t="s">
        <v>205</v>
      </c>
      <c r="S265" s="171" t="s">
        <v>182</v>
      </c>
      <c r="T265" s="172" t="s">
        <v>182</v>
      </c>
      <c r="U265" s="155">
        <v>1.26</v>
      </c>
      <c r="V265" s="155">
        <f>ROUND(E265*U265,2)</f>
        <v>189.9</v>
      </c>
      <c r="W265" s="155"/>
      <c r="X265" s="155" t="s">
        <v>176</v>
      </c>
      <c r="Y265" s="145"/>
      <c r="Z265" s="145"/>
      <c r="AA265" s="145"/>
      <c r="AB265" s="145"/>
      <c r="AC265" s="145"/>
      <c r="AD265" s="145"/>
      <c r="AE265" s="145"/>
      <c r="AF265" s="145"/>
      <c r="AG265" s="145" t="s">
        <v>177</v>
      </c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</row>
    <row r="266" spans="1:60" ht="22.5" outlineLevel="1" x14ac:dyDescent="0.2">
      <c r="A266" s="152"/>
      <c r="B266" s="153"/>
      <c r="C266" s="247" t="s">
        <v>455</v>
      </c>
      <c r="D266" s="248"/>
      <c r="E266" s="248"/>
      <c r="F266" s="248"/>
      <c r="G266" s="248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45"/>
      <c r="Z266" s="145"/>
      <c r="AA266" s="145"/>
      <c r="AB266" s="145"/>
      <c r="AC266" s="145"/>
      <c r="AD266" s="145"/>
      <c r="AE266" s="145"/>
      <c r="AF266" s="145"/>
      <c r="AG266" s="145" t="s">
        <v>207</v>
      </c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74" t="str">
        <f>C266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v>
      </c>
      <c r="BB266" s="145"/>
      <c r="BC266" s="145"/>
      <c r="BD266" s="145"/>
      <c r="BE266" s="145"/>
      <c r="BF266" s="145"/>
      <c r="BG266" s="145"/>
      <c r="BH266" s="145"/>
    </row>
    <row r="267" spans="1:60" outlineLevel="1" x14ac:dyDescent="0.2">
      <c r="A267" s="152"/>
      <c r="B267" s="153"/>
      <c r="C267" s="245" t="s">
        <v>456</v>
      </c>
      <c r="D267" s="246"/>
      <c r="E267" s="246"/>
      <c r="F267" s="246"/>
      <c r="G267" s="246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45"/>
      <c r="Z267" s="145"/>
      <c r="AA267" s="145"/>
      <c r="AB267" s="145"/>
      <c r="AC267" s="145"/>
      <c r="AD267" s="145"/>
      <c r="AE267" s="145"/>
      <c r="AF267" s="145"/>
      <c r="AG267" s="145" t="s">
        <v>207</v>
      </c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5"/>
      <c r="BH267" s="145"/>
    </row>
    <row r="268" spans="1:60" outlineLevel="1" x14ac:dyDescent="0.2">
      <c r="A268" s="152"/>
      <c r="B268" s="153"/>
      <c r="C268" s="178" t="s">
        <v>461</v>
      </c>
      <c r="D268" s="157"/>
      <c r="E268" s="158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45"/>
      <c r="Z268" s="145"/>
      <c r="AA268" s="145"/>
      <c r="AB268" s="145"/>
      <c r="AC268" s="145"/>
      <c r="AD268" s="145"/>
      <c r="AE268" s="145"/>
      <c r="AF268" s="145"/>
      <c r="AG268" s="145" t="s">
        <v>178</v>
      </c>
      <c r="AH268" s="145">
        <v>0</v>
      </c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  <c r="BF268" s="145"/>
      <c r="BG268" s="145"/>
      <c r="BH268" s="145"/>
    </row>
    <row r="269" spans="1:60" outlineLevel="1" x14ac:dyDescent="0.2">
      <c r="A269" s="152"/>
      <c r="B269" s="153"/>
      <c r="C269" s="178" t="s">
        <v>462</v>
      </c>
      <c r="D269" s="157"/>
      <c r="E269" s="158">
        <v>179.8</v>
      </c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45"/>
      <c r="Z269" s="145"/>
      <c r="AA269" s="145"/>
      <c r="AB269" s="145"/>
      <c r="AC269" s="145"/>
      <c r="AD269" s="145"/>
      <c r="AE269" s="145"/>
      <c r="AF269" s="145"/>
      <c r="AG269" s="145" t="s">
        <v>178</v>
      </c>
      <c r="AH269" s="145">
        <v>0</v>
      </c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5"/>
      <c r="BH269" s="145"/>
    </row>
    <row r="270" spans="1:60" outlineLevel="1" x14ac:dyDescent="0.2">
      <c r="A270" s="152"/>
      <c r="B270" s="153"/>
      <c r="C270" s="178" t="s">
        <v>208</v>
      </c>
      <c r="D270" s="157"/>
      <c r="E270" s="158"/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45"/>
      <c r="Z270" s="145"/>
      <c r="AA270" s="145"/>
      <c r="AB270" s="145"/>
      <c r="AC270" s="145"/>
      <c r="AD270" s="145"/>
      <c r="AE270" s="145"/>
      <c r="AF270" s="145"/>
      <c r="AG270" s="145" t="s">
        <v>178</v>
      </c>
      <c r="AH270" s="145">
        <v>0</v>
      </c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  <c r="BF270" s="145"/>
      <c r="BG270" s="145"/>
      <c r="BH270" s="145"/>
    </row>
    <row r="271" spans="1:60" outlineLevel="1" x14ac:dyDescent="0.2">
      <c r="A271" s="152"/>
      <c r="B271" s="153"/>
      <c r="C271" s="178" t="s">
        <v>463</v>
      </c>
      <c r="D271" s="157"/>
      <c r="E271" s="158">
        <v>-37.887500000000003</v>
      </c>
      <c r="F271" s="155"/>
      <c r="G271" s="155"/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45"/>
      <c r="Z271" s="145"/>
      <c r="AA271" s="145"/>
      <c r="AB271" s="145"/>
      <c r="AC271" s="145"/>
      <c r="AD271" s="145"/>
      <c r="AE271" s="145"/>
      <c r="AF271" s="145"/>
      <c r="AG271" s="145" t="s">
        <v>178</v>
      </c>
      <c r="AH271" s="145">
        <v>0</v>
      </c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  <c r="BF271" s="145"/>
      <c r="BG271" s="145"/>
      <c r="BH271" s="145"/>
    </row>
    <row r="272" spans="1:60" outlineLevel="1" x14ac:dyDescent="0.2">
      <c r="A272" s="152"/>
      <c r="B272" s="153"/>
      <c r="C272" s="178" t="s">
        <v>430</v>
      </c>
      <c r="D272" s="157"/>
      <c r="E272" s="158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45"/>
      <c r="Z272" s="145"/>
      <c r="AA272" s="145"/>
      <c r="AB272" s="145"/>
      <c r="AC272" s="145"/>
      <c r="AD272" s="145"/>
      <c r="AE272" s="145"/>
      <c r="AF272" s="145"/>
      <c r="AG272" s="145" t="s">
        <v>178</v>
      </c>
      <c r="AH272" s="145">
        <v>0</v>
      </c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5"/>
      <c r="BH272" s="145"/>
    </row>
    <row r="273" spans="1:60" outlineLevel="1" x14ac:dyDescent="0.2">
      <c r="A273" s="152"/>
      <c r="B273" s="153"/>
      <c r="C273" s="178" t="s">
        <v>464</v>
      </c>
      <c r="D273" s="157"/>
      <c r="E273" s="158">
        <v>8.80063</v>
      </c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45"/>
      <c r="Z273" s="145"/>
      <c r="AA273" s="145"/>
      <c r="AB273" s="145"/>
      <c r="AC273" s="145"/>
      <c r="AD273" s="145"/>
      <c r="AE273" s="145"/>
      <c r="AF273" s="145"/>
      <c r="AG273" s="145" t="s">
        <v>178</v>
      </c>
      <c r="AH273" s="145">
        <v>0</v>
      </c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  <c r="BF273" s="145"/>
      <c r="BG273" s="145"/>
      <c r="BH273" s="145"/>
    </row>
    <row r="274" spans="1:60" outlineLevel="1" x14ac:dyDescent="0.2">
      <c r="A274" s="152"/>
      <c r="B274" s="153"/>
      <c r="C274" s="239"/>
      <c r="D274" s="240"/>
      <c r="E274" s="240"/>
      <c r="F274" s="240"/>
      <c r="G274" s="240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45"/>
      <c r="Z274" s="145"/>
      <c r="AA274" s="145"/>
      <c r="AB274" s="145"/>
      <c r="AC274" s="145"/>
      <c r="AD274" s="145"/>
      <c r="AE274" s="145"/>
      <c r="AF274" s="145"/>
      <c r="AG274" s="145" t="s">
        <v>179</v>
      </c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5"/>
    </row>
    <row r="275" spans="1:60" ht="22.5" outlineLevel="1" x14ac:dyDescent="0.2">
      <c r="A275" s="166">
        <v>40</v>
      </c>
      <c r="B275" s="167" t="s">
        <v>465</v>
      </c>
      <c r="C275" s="177" t="s">
        <v>466</v>
      </c>
      <c r="D275" s="168" t="s">
        <v>193</v>
      </c>
      <c r="E275" s="169">
        <v>33.896099999999997</v>
      </c>
      <c r="F275" s="170"/>
      <c r="G275" s="171">
        <f>ROUND(E275*F275,2)</f>
        <v>0</v>
      </c>
      <c r="H275" s="170"/>
      <c r="I275" s="171">
        <f>ROUND(E275*H275,2)</f>
        <v>0</v>
      </c>
      <c r="J275" s="170"/>
      <c r="K275" s="171">
        <f>ROUND(E275*J275,2)</f>
        <v>0</v>
      </c>
      <c r="L275" s="171">
        <v>21</v>
      </c>
      <c r="M275" s="171">
        <f>G275*(1+L275/100)</f>
        <v>0</v>
      </c>
      <c r="N275" s="171">
        <v>1.132E-2</v>
      </c>
      <c r="O275" s="171">
        <f>ROUND(E275*N275,2)</f>
        <v>0.38</v>
      </c>
      <c r="P275" s="171">
        <v>0</v>
      </c>
      <c r="Q275" s="171">
        <f>ROUND(E275*P275,2)</f>
        <v>0</v>
      </c>
      <c r="R275" s="171" t="s">
        <v>205</v>
      </c>
      <c r="S275" s="171" t="s">
        <v>182</v>
      </c>
      <c r="T275" s="172" t="s">
        <v>182</v>
      </c>
      <c r="U275" s="155">
        <v>0.85699999999999998</v>
      </c>
      <c r="V275" s="155">
        <f>ROUND(E275*U275,2)</f>
        <v>29.05</v>
      </c>
      <c r="W275" s="155"/>
      <c r="X275" s="155" t="s">
        <v>176</v>
      </c>
      <c r="Y275" s="145"/>
      <c r="Z275" s="145"/>
      <c r="AA275" s="145"/>
      <c r="AB275" s="145"/>
      <c r="AC275" s="145"/>
      <c r="AD275" s="145"/>
      <c r="AE275" s="145"/>
      <c r="AF275" s="145"/>
      <c r="AG275" s="145" t="s">
        <v>177</v>
      </c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</row>
    <row r="276" spans="1:60" ht="22.5" outlineLevel="1" x14ac:dyDescent="0.2">
      <c r="A276" s="152"/>
      <c r="B276" s="153"/>
      <c r="C276" s="247" t="s">
        <v>455</v>
      </c>
      <c r="D276" s="248"/>
      <c r="E276" s="248"/>
      <c r="F276" s="248"/>
      <c r="G276" s="248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45"/>
      <c r="Z276" s="145"/>
      <c r="AA276" s="145"/>
      <c r="AB276" s="145"/>
      <c r="AC276" s="145"/>
      <c r="AD276" s="145"/>
      <c r="AE276" s="145"/>
      <c r="AF276" s="145"/>
      <c r="AG276" s="145" t="s">
        <v>207</v>
      </c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74" t="str">
        <f>C276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v>
      </c>
      <c r="BB276" s="145"/>
      <c r="BC276" s="145"/>
      <c r="BD276" s="145"/>
      <c r="BE276" s="145"/>
      <c r="BF276" s="145"/>
      <c r="BG276" s="145"/>
      <c r="BH276" s="145"/>
    </row>
    <row r="277" spans="1:60" outlineLevel="1" x14ac:dyDescent="0.2">
      <c r="A277" s="152"/>
      <c r="B277" s="153"/>
      <c r="C277" s="245" t="s">
        <v>456</v>
      </c>
      <c r="D277" s="246"/>
      <c r="E277" s="246"/>
      <c r="F277" s="246"/>
      <c r="G277" s="246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45"/>
      <c r="Z277" s="145"/>
      <c r="AA277" s="145"/>
      <c r="AB277" s="145"/>
      <c r="AC277" s="145"/>
      <c r="AD277" s="145"/>
      <c r="AE277" s="145"/>
      <c r="AF277" s="145"/>
      <c r="AG277" s="145" t="s">
        <v>207</v>
      </c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  <c r="BF277" s="145"/>
      <c r="BG277" s="145"/>
      <c r="BH277" s="145"/>
    </row>
    <row r="278" spans="1:60" outlineLevel="1" x14ac:dyDescent="0.2">
      <c r="A278" s="152"/>
      <c r="B278" s="153"/>
      <c r="C278" s="249" t="s">
        <v>467</v>
      </c>
      <c r="D278" s="250"/>
      <c r="E278" s="250"/>
      <c r="F278" s="250"/>
      <c r="G278" s="250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45"/>
      <c r="Z278" s="145"/>
      <c r="AA278" s="145"/>
      <c r="AB278" s="145"/>
      <c r="AC278" s="145"/>
      <c r="AD278" s="145"/>
      <c r="AE278" s="145"/>
      <c r="AF278" s="145"/>
      <c r="AG278" s="145" t="s">
        <v>191</v>
      </c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  <c r="BF278" s="145"/>
      <c r="BG278" s="145"/>
      <c r="BH278" s="145"/>
    </row>
    <row r="279" spans="1:60" outlineLevel="1" x14ac:dyDescent="0.2">
      <c r="A279" s="152"/>
      <c r="B279" s="153"/>
      <c r="C279" s="178" t="s">
        <v>461</v>
      </c>
      <c r="D279" s="157"/>
      <c r="E279" s="158"/>
      <c r="F279" s="155"/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45"/>
      <c r="Z279" s="145"/>
      <c r="AA279" s="145"/>
      <c r="AB279" s="145"/>
      <c r="AC279" s="145"/>
      <c r="AD279" s="145"/>
      <c r="AE279" s="145"/>
      <c r="AF279" s="145"/>
      <c r="AG279" s="145" t="s">
        <v>178</v>
      </c>
      <c r="AH279" s="145">
        <v>0</v>
      </c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5"/>
      <c r="BH279" s="145"/>
    </row>
    <row r="280" spans="1:60" outlineLevel="1" x14ac:dyDescent="0.2">
      <c r="A280" s="152"/>
      <c r="B280" s="153"/>
      <c r="C280" s="178" t="s">
        <v>468</v>
      </c>
      <c r="D280" s="157"/>
      <c r="E280" s="158">
        <v>34.1</v>
      </c>
      <c r="F280" s="155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45"/>
      <c r="Z280" s="145"/>
      <c r="AA280" s="145"/>
      <c r="AB280" s="145"/>
      <c r="AC280" s="145"/>
      <c r="AD280" s="145"/>
      <c r="AE280" s="145"/>
      <c r="AF280" s="145"/>
      <c r="AG280" s="145" t="s">
        <v>178</v>
      </c>
      <c r="AH280" s="145">
        <v>0</v>
      </c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  <c r="BF280" s="145"/>
      <c r="BG280" s="145"/>
      <c r="BH280" s="145"/>
    </row>
    <row r="281" spans="1:60" outlineLevel="1" x14ac:dyDescent="0.2">
      <c r="A281" s="152"/>
      <c r="B281" s="153"/>
      <c r="C281" s="178" t="s">
        <v>469</v>
      </c>
      <c r="D281" s="157"/>
      <c r="E281" s="158">
        <v>-1.8180000000000001</v>
      </c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45"/>
      <c r="Z281" s="145"/>
      <c r="AA281" s="145"/>
      <c r="AB281" s="145"/>
      <c r="AC281" s="145"/>
      <c r="AD281" s="145"/>
      <c r="AE281" s="145"/>
      <c r="AF281" s="145"/>
      <c r="AG281" s="145" t="s">
        <v>178</v>
      </c>
      <c r="AH281" s="145">
        <v>0</v>
      </c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  <c r="BF281" s="145"/>
      <c r="BG281" s="145"/>
      <c r="BH281" s="145"/>
    </row>
    <row r="282" spans="1:60" outlineLevel="1" x14ac:dyDescent="0.2">
      <c r="A282" s="152"/>
      <c r="B282" s="153"/>
      <c r="C282" s="178" t="s">
        <v>430</v>
      </c>
      <c r="D282" s="157"/>
      <c r="E282" s="158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45"/>
      <c r="Z282" s="145"/>
      <c r="AA282" s="145"/>
      <c r="AB282" s="145"/>
      <c r="AC282" s="145"/>
      <c r="AD282" s="145"/>
      <c r="AE282" s="145"/>
      <c r="AF282" s="145"/>
      <c r="AG282" s="145" t="s">
        <v>178</v>
      </c>
      <c r="AH282" s="145">
        <v>0</v>
      </c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5"/>
      <c r="BE282" s="145"/>
      <c r="BF282" s="145"/>
      <c r="BG282" s="145"/>
      <c r="BH282" s="145"/>
    </row>
    <row r="283" spans="1:60" outlineLevel="1" x14ac:dyDescent="0.2">
      <c r="A283" s="152"/>
      <c r="B283" s="153"/>
      <c r="C283" s="178" t="s">
        <v>470</v>
      </c>
      <c r="D283" s="157"/>
      <c r="E283" s="158">
        <v>1.6141000000000001</v>
      </c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45"/>
      <c r="Z283" s="145"/>
      <c r="AA283" s="145"/>
      <c r="AB283" s="145"/>
      <c r="AC283" s="145"/>
      <c r="AD283" s="145"/>
      <c r="AE283" s="145"/>
      <c r="AF283" s="145"/>
      <c r="AG283" s="145" t="s">
        <v>178</v>
      </c>
      <c r="AH283" s="145">
        <v>0</v>
      </c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  <c r="BE283" s="145"/>
      <c r="BF283" s="145"/>
      <c r="BG283" s="145"/>
      <c r="BH283" s="145"/>
    </row>
    <row r="284" spans="1:60" outlineLevel="1" x14ac:dyDescent="0.2">
      <c r="A284" s="152"/>
      <c r="B284" s="153"/>
      <c r="C284" s="239"/>
      <c r="D284" s="240"/>
      <c r="E284" s="240"/>
      <c r="F284" s="240"/>
      <c r="G284" s="240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45"/>
      <c r="Z284" s="145"/>
      <c r="AA284" s="145"/>
      <c r="AB284" s="145"/>
      <c r="AC284" s="145"/>
      <c r="AD284" s="145"/>
      <c r="AE284" s="145"/>
      <c r="AF284" s="145"/>
      <c r="AG284" s="145" t="s">
        <v>179</v>
      </c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5"/>
      <c r="BE284" s="145"/>
      <c r="BF284" s="145"/>
      <c r="BG284" s="145"/>
      <c r="BH284" s="145"/>
    </row>
    <row r="285" spans="1:60" ht="22.5" outlineLevel="1" x14ac:dyDescent="0.2">
      <c r="A285" s="166">
        <v>41</v>
      </c>
      <c r="B285" s="167" t="s">
        <v>471</v>
      </c>
      <c r="C285" s="177" t="s">
        <v>472</v>
      </c>
      <c r="D285" s="168" t="s">
        <v>193</v>
      </c>
      <c r="E285" s="169">
        <v>19.98</v>
      </c>
      <c r="F285" s="170"/>
      <c r="G285" s="171">
        <f>ROUND(E285*F285,2)</f>
        <v>0</v>
      </c>
      <c r="H285" s="170"/>
      <c r="I285" s="171">
        <f>ROUND(E285*H285,2)</f>
        <v>0</v>
      </c>
      <c r="J285" s="170"/>
      <c r="K285" s="171">
        <f>ROUND(E285*J285,2)</f>
        <v>0</v>
      </c>
      <c r="L285" s="171">
        <v>21</v>
      </c>
      <c r="M285" s="171">
        <f>G285*(1+L285/100)</f>
        <v>0</v>
      </c>
      <c r="N285" s="171">
        <v>6.1799999999999997E-3</v>
      </c>
      <c r="O285" s="171">
        <f>ROUND(E285*N285,2)</f>
        <v>0.12</v>
      </c>
      <c r="P285" s="171">
        <v>0</v>
      </c>
      <c r="Q285" s="171">
        <f>ROUND(E285*P285,2)</f>
        <v>0</v>
      </c>
      <c r="R285" s="171" t="s">
        <v>205</v>
      </c>
      <c r="S285" s="171" t="s">
        <v>182</v>
      </c>
      <c r="T285" s="172" t="s">
        <v>182</v>
      </c>
      <c r="U285" s="155">
        <v>0.5</v>
      </c>
      <c r="V285" s="155">
        <f>ROUND(E285*U285,2)</f>
        <v>9.99</v>
      </c>
      <c r="W285" s="155"/>
      <c r="X285" s="155" t="s">
        <v>176</v>
      </c>
      <c r="Y285" s="145"/>
      <c r="Z285" s="145"/>
      <c r="AA285" s="145"/>
      <c r="AB285" s="145"/>
      <c r="AC285" s="145"/>
      <c r="AD285" s="145"/>
      <c r="AE285" s="145"/>
      <c r="AF285" s="145"/>
      <c r="AG285" s="145" t="s">
        <v>177</v>
      </c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5"/>
      <c r="BE285" s="145"/>
      <c r="BF285" s="145"/>
      <c r="BG285" s="145"/>
      <c r="BH285" s="145"/>
    </row>
    <row r="286" spans="1:60" outlineLevel="1" x14ac:dyDescent="0.2">
      <c r="A286" s="152"/>
      <c r="B286" s="153"/>
      <c r="C286" s="178" t="s">
        <v>291</v>
      </c>
      <c r="D286" s="157"/>
      <c r="E286" s="158"/>
      <c r="F286" s="155"/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45"/>
      <c r="Z286" s="145"/>
      <c r="AA286" s="145"/>
      <c r="AB286" s="145"/>
      <c r="AC286" s="145"/>
      <c r="AD286" s="145"/>
      <c r="AE286" s="145"/>
      <c r="AF286" s="145"/>
      <c r="AG286" s="145" t="s">
        <v>178</v>
      </c>
      <c r="AH286" s="145">
        <v>0</v>
      </c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5"/>
      <c r="BE286" s="145"/>
      <c r="BF286" s="145"/>
      <c r="BG286" s="145"/>
      <c r="BH286" s="145"/>
    </row>
    <row r="287" spans="1:60" outlineLevel="1" x14ac:dyDescent="0.2">
      <c r="A287" s="152"/>
      <c r="B287" s="153"/>
      <c r="C287" s="178" t="s">
        <v>473</v>
      </c>
      <c r="D287" s="157"/>
      <c r="E287" s="158">
        <v>19.98</v>
      </c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45"/>
      <c r="Z287" s="145"/>
      <c r="AA287" s="145"/>
      <c r="AB287" s="145"/>
      <c r="AC287" s="145"/>
      <c r="AD287" s="145"/>
      <c r="AE287" s="145"/>
      <c r="AF287" s="145"/>
      <c r="AG287" s="145" t="s">
        <v>178</v>
      </c>
      <c r="AH287" s="145">
        <v>0</v>
      </c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5"/>
      <c r="BE287" s="145"/>
      <c r="BF287" s="145"/>
      <c r="BG287" s="145"/>
      <c r="BH287" s="145"/>
    </row>
    <row r="288" spans="1:60" outlineLevel="1" x14ac:dyDescent="0.2">
      <c r="A288" s="152"/>
      <c r="B288" s="153"/>
      <c r="C288" s="239"/>
      <c r="D288" s="240"/>
      <c r="E288" s="240"/>
      <c r="F288" s="240"/>
      <c r="G288" s="240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45"/>
      <c r="Z288" s="145"/>
      <c r="AA288" s="145"/>
      <c r="AB288" s="145"/>
      <c r="AC288" s="145"/>
      <c r="AD288" s="145"/>
      <c r="AE288" s="145"/>
      <c r="AF288" s="145"/>
      <c r="AG288" s="145" t="s">
        <v>179</v>
      </c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  <c r="BE288" s="145"/>
      <c r="BF288" s="145"/>
      <c r="BG288" s="145"/>
      <c r="BH288" s="145"/>
    </row>
    <row r="289" spans="1:60" ht="22.5" outlineLevel="1" x14ac:dyDescent="0.2">
      <c r="A289" s="166">
        <v>42</v>
      </c>
      <c r="B289" s="167" t="s">
        <v>474</v>
      </c>
      <c r="C289" s="177" t="s">
        <v>475</v>
      </c>
      <c r="D289" s="168" t="s">
        <v>193</v>
      </c>
      <c r="E289" s="169">
        <v>19.98</v>
      </c>
      <c r="F289" s="170"/>
      <c r="G289" s="171">
        <f>ROUND(E289*F289,2)</f>
        <v>0</v>
      </c>
      <c r="H289" s="170"/>
      <c r="I289" s="171">
        <f>ROUND(E289*H289,2)</f>
        <v>0</v>
      </c>
      <c r="J289" s="170"/>
      <c r="K289" s="171">
        <f>ROUND(E289*J289,2)</f>
        <v>0</v>
      </c>
      <c r="L289" s="171">
        <v>21</v>
      </c>
      <c r="M289" s="171">
        <f>G289*(1+L289/100)</f>
        <v>0</v>
      </c>
      <c r="N289" s="171">
        <v>3.6700000000000001E-3</v>
      </c>
      <c r="O289" s="171">
        <f>ROUND(E289*N289,2)</f>
        <v>7.0000000000000007E-2</v>
      </c>
      <c r="P289" s="171">
        <v>0</v>
      </c>
      <c r="Q289" s="171">
        <f>ROUND(E289*P289,2)</f>
        <v>0</v>
      </c>
      <c r="R289" s="171" t="s">
        <v>205</v>
      </c>
      <c r="S289" s="171" t="s">
        <v>182</v>
      </c>
      <c r="T289" s="172" t="s">
        <v>182</v>
      </c>
      <c r="U289" s="155">
        <v>0.36199999999999999</v>
      </c>
      <c r="V289" s="155">
        <f>ROUND(E289*U289,2)</f>
        <v>7.23</v>
      </c>
      <c r="W289" s="155"/>
      <c r="X289" s="155" t="s">
        <v>176</v>
      </c>
      <c r="Y289" s="145"/>
      <c r="Z289" s="145"/>
      <c r="AA289" s="145"/>
      <c r="AB289" s="145"/>
      <c r="AC289" s="145"/>
      <c r="AD289" s="145"/>
      <c r="AE289" s="145"/>
      <c r="AF289" s="145"/>
      <c r="AG289" s="145" t="s">
        <v>177</v>
      </c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  <c r="BF289" s="145"/>
      <c r="BG289" s="145"/>
      <c r="BH289" s="145"/>
    </row>
    <row r="290" spans="1:60" outlineLevel="1" x14ac:dyDescent="0.2">
      <c r="A290" s="152"/>
      <c r="B290" s="153"/>
      <c r="C290" s="178" t="s">
        <v>291</v>
      </c>
      <c r="D290" s="157"/>
      <c r="E290" s="158"/>
      <c r="F290" s="155"/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45"/>
      <c r="Z290" s="145"/>
      <c r="AA290" s="145"/>
      <c r="AB290" s="145"/>
      <c r="AC290" s="145"/>
      <c r="AD290" s="145"/>
      <c r="AE290" s="145"/>
      <c r="AF290" s="145"/>
      <c r="AG290" s="145" t="s">
        <v>178</v>
      </c>
      <c r="AH290" s="145">
        <v>0</v>
      </c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  <c r="BE290" s="145"/>
      <c r="BF290" s="145"/>
      <c r="BG290" s="145"/>
      <c r="BH290" s="145"/>
    </row>
    <row r="291" spans="1:60" outlineLevel="1" x14ac:dyDescent="0.2">
      <c r="A291" s="152"/>
      <c r="B291" s="153"/>
      <c r="C291" s="178" t="s">
        <v>473</v>
      </c>
      <c r="D291" s="157"/>
      <c r="E291" s="158">
        <v>19.98</v>
      </c>
      <c r="F291" s="155"/>
      <c r="G291" s="155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45"/>
      <c r="Z291" s="145"/>
      <c r="AA291" s="145"/>
      <c r="AB291" s="145"/>
      <c r="AC291" s="145"/>
      <c r="AD291" s="145"/>
      <c r="AE291" s="145"/>
      <c r="AF291" s="145"/>
      <c r="AG291" s="145" t="s">
        <v>178</v>
      </c>
      <c r="AH291" s="145">
        <v>0</v>
      </c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5"/>
      <c r="BE291" s="145"/>
      <c r="BF291" s="145"/>
      <c r="BG291" s="145"/>
      <c r="BH291" s="145"/>
    </row>
    <row r="292" spans="1:60" outlineLevel="1" x14ac:dyDescent="0.2">
      <c r="A292" s="152"/>
      <c r="B292" s="153"/>
      <c r="C292" s="239"/>
      <c r="D292" s="240"/>
      <c r="E292" s="240"/>
      <c r="F292" s="240"/>
      <c r="G292" s="240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45"/>
      <c r="Z292" s="145"/>
      <c r="AA292" s="145"/>
      <c r="AB292" s="145"/>
      <c r="AC292" s="145"/>
      <c r="AD292" s="145"/>
      <c r="AE292" s="145"/>
      <c r="AF292" s="145"/>
      <c r="AG292" s="145" t="s">
        <v>179</v>
      </c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  <c r="BE292" s="145"/>
      <c r="BF292" s="145"/>
      <c r="BG292" s="145"/>
      <c r="BH292" s="145"/>
    </row>
    <row r="293" spans="1:60" outlineLevel="1" x14ac:dyDescent="0.2">
      <c r="A293" s="166">
        <v>43</v>
      </c>
      <c r="B293" s="167" t="s">
        <v>476</v>
      </c>
      <c r="C293" s="177" t="s">
        <v>477</v>
      </c>
      <c r="D293" s="168" t="s">
        <v>173</v>
      </c>
      <c r="E293" s="169">
        <v>1</v>
      </c>
      <c r="F293" s="170"/>
      <c r="G293" s="171">
        <f>ROUND(E293*F293,2)</f>
        <v>0</v>
      </c>
      <c r="H293" s="170"/>
      <c r="I293" s="171">
        <f>ROUND(E293*H293,2)</f>
        <v>0</v>
      </c>
      <c r="J293" s="170"/>
      <c r="K293" s="171">
        <f>ROUND(E293*J293,2)</f>
        <v>0</v>
      </c>
      <c r="L293" s="171">
        <v>21</v>
      </c>
      <c r="M293" s="171">
        <f>G293*(1+L293/100)</f>
        <v>0</v>
      </c>
      <c r="N293" s="171">
        <v>0</v>
      </c>
      <c r="O293" s="171">
        <f>ROUND(E293*N293,2)</f>
        <v>0</v>
      </c>
      <c r="P293" s="171">
        <v>0</v>
      </c>
      <c r="Q293" s="171">
        <f>ROUND(E293*P293,2)</f>
        <v>0</v>
      </c>
      <c r="R293" s="171"/>
      <c r="S293" s="171" t="s">
        <v>174</v>
      </c>
      <c r="T293" s="172" t="s">
        <v>175</v>
      </c>
      <c r="U293" s="155">
        <v>4.5999999999999996</v>
      </c>
      <c r="V293" s="155">
        <f>ROUND(E293*U293,2)</f>
        <v>4.5999999999999996</v>
      </c>
      <c r="W293" s="155"/>
      <c r="X293" s="155" t="s">
        <v>176</v>
      </c>
      <c r="Y293" s="145"/>
      <c r="Z293" s="145"/>
      <c r="AA293" s="145"/>
      <c r="AB293" s="145"/>
      <c r="AC293" s="145"/>
      <c r="AD293" s="145"/>
      <c r="AE293" s="145"/>
      <c r="AF293" s="145"/>
      <c r="AG293" s="145" t="s">
        <v>177</v>
      </c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  <c r="BE293" s="145"/>
      <c r="BF293" s="145"/>
      <c r="BG293" s="145"/>
      <c r="BH293" s="145"/>
    </row>
    <row r="294" spans="1:60" outlineLevel="1" x14ac:dyDescent="0.2">
      <c r="A294" s="152"/>
      <c r="B294" s="153"/>
      <c r="C294" s="243"/>
      <c r="D294" s="244"/>
      <c r="E294" s="244"/>
      <c r="F294" s="244"/>
      <c r="G294" s="244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45"/>
      <c r="Z294" s="145"/>
      <c r="AA294" s="145"/>
      <c r="AB294" s="145"/>
      <c r="AC294" s="145"/>
      <c r="AD294" s="145"/>
      <c r="AE294" s="145"/>
      <c r="AF294" s="145"/>
      <c r="AG294" s="145" t="s">
        <v>179</v>
      </c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</row>
    <row r="295" spans="1:60" x14ac:dyDescent="0.2">
      <c r="A295" s="160" t="s">
        <v>171</v>
      </c>
      <c r="B295" s="161" t="s">
        <v>88</v>
      </c>
      <c r="C295" s="176" t="s">
        <v>89</v>
      </c>
      <c r="D295" s="162"/>
      <c r="E295" s="163"/>
      <c r="F295" s="164"/>
      <c r="G295" s="164">
        <f>SUMIF(AG296:AG323,"&lt;&gt;NOR",G296:G323)</f>
        <v>0</v>
      </c>
      <c r="H295" s="164"/>
      <c r="I295" s="164">
        <f>SUM(I296:I323)</f>
        <v>0</v>
      </c>
      <c r="J295" s="164"/>
      <c r="K295" s="164">
        <f>SUM(K296:K323)</f>
        <v>0</v>
      </c>
      <c r="L295" s="164"/>
      <c r="M295" s="164">
        <f>SUM(M296:M323)</f>
        <v>0</v>
      </c>
      <c r="N295" s="164"/>
      <c r="O295" s="164">
        <f>SUM(O296:O323)</f>
        <v>205.63</v>
      </c>
      <c r="P295" s="164"/>
      <c r="Q295" s="164">
        <f>SUM(Q296:Q323)</f>
        <v>0</v>
      </c>
      <c r="R295" s="164"/>
      <c r="S295" s="164"/>
      <c r="T295" s="165"/>
      <c r="U295" s="159"/>
      <c r="V295" s="159">
        <f>SUM(V296:V323)</f>
        <v>252.64</v>
      </c>
      <c r="W295" s="159"/>
      <c r="X295" s="159"/>
      <c r="AG295" t="s">
        <v>172</v>
      </c>
    </row>
    <row r="296" spans="1:60" outlineLevel="1" x14ac:dyDescent="0.2">
      <c r="A296" s="166">
        <v>44</v>
      </c>
      <c r="B296" s="167" t="s">
        <v>478</v>
      </c>
      <c r="C296" s="177" t="s">
        <v>479</v>
      </c>
      <c r="D296" s="168" t="s">
        <v>181</v>
      </c>
      <c r="E296" s="169">
        <v>13.7865</v>
      </c>
      <c r="F296" s="170"/>
      <c r="G296" s="171">
        <f>ROUND(E296*F296,2)</f>
        <v>0</v>
      </c>
      <c r="H296" s="170"/>
      <c r="I296" s="171">
        <f>ROUND(E296*H296,2)</f>
        <v>0</v>
      </c>
      <c r="J296" s="170"/>
      <c r="K296" s="171">
        <f>ROUND(E296*J296,2)</f>
        <v>0</v>
      </c>
      <c r="L296" s="171">
        <v>21</v>
      </c>
      <c r="M296" s="171">
        <f>G296*(1+L296/100)</f>
        <v>0</v>
      </c>
      <c r="N296" s="171">
        <v>2.5249999999999999</v>
      </c>
      <c r="O296" s="171">
        <f>ROUND(E296*N296,2)</f>
        <v>34.81</v>
      </c>
      <c r="P296" s="171">
        <v>0</v>
      </c>
      <c r="Q296" s="171">
        <f>ROUND(E296*P296,2)</f>
        <v>0</v>
      </c>
      <c r="R296" s="171" t="s">
        <v>205</v>
      </c>
      <c r="S296" s="171" t="s">
        <v>182</v>
      </c>
      <c r="T296" s="172" t="s">
        <v>182</v>
      </c>
      <c r="U296" s="155">
        <v>3.2130000000000001</v>
      </c>
      <c r="V296" s="155">
        <f>ROUND(E296*U296,2)</f>
        <v>44.3</v>
      </c>
      <c r="W296" s="155"/>
      <c r="X296" s="155" t="s">
        <v>176</v>
      </c>
      <c r="Y296" s="145"/>
      <c r="Z296" s="145"/>
      <c r="AA296" s="145"/>
      <c r="AB296" s="145"/>
      <c r="AC296" s="145"/>
      <c r="AD296" s="145"/>
      <c r="AE296" s="145"/>
      <c r="AF296" s="145"/>
      <c r="AG296" s="145" t="s">
        <v>177</v>
      </c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  <c r="BE296" s="145"/>
      <c r="BF296" s="145"/>
      <c r="BG296" s="145"/>
      <c r="BH296" s="145"/>
    </row>
    <row r="297" spans="1:60" outlineLevel="1" x14ac:dyDescent="0.2">
      <c r="A297" s="152"/>
      <c r="B297" s="153"/>
      <c r="C297" s="247" t="s">
        <v>206</v>
      </c>
      <c r="D297" s="248"/>
      <c r="E297" s="248"/>
      <c r="F297" s="248"/>
      <c r="G297" s="248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45"/>
      <c r="Z297" s="145"/>
      <c r="AA297" s="145"/>
      <c r="AB297" s="145"/>
      <c r="AC297" s="145"/>
      <c r="AD297" s="145"/>
      <c r="AE297" s="145"/>
      <c r="AF297" s="145"/>
      <c r="AG297" s="145" t="s">
        <v>207</v>
      </c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  <c r="BE297" s="145"/>
      <c r="BF297" s="145"/>
      <c r="BG297" s="145"/>
      <c r="BH297" s="145"/>
    </row>
    <row r="298" spans="1:60" outlineLevel="1" x14ac:dyDescent="0.2">
      <c r="A298" s="152"/>
      <c r="B298" s="153"/>
      <c r="C298" s="249" t="s">
        <v>202</v>
      </c>
      <c r="D298" s="250"/>
      <c r="E298" s="250"/>
      <c r="F298" s="250"/>
      <c r="G298" s="250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45"/>
      <c r="Z298" s="145"/>
      <c r="AA298" s="145"/>
      <c r="AB298" s="145"/>
      <c r="AC298" s="145"/>
      <c r="AD298" s="145"/>
      <c r="AE298" s="145"/>
      <c r="AF298" s="145"/>
      <c r="AG298" s="145" t="s">
        <v>191</v>
      </c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  <c r="BE298" s="145"/>
      <c r="BF298" s="145"/>
      <c r="BG298" s="145"/>
      <c r="BH298" s="145"/>
    </row>
    <row r="299" spans="1:60" outlineLevel="1" x14ac:dyDescent="0.2">
      <c r="A299" s="152"/>
      <c r="B299" s="153"/>
      <c r="C299" s="178" t="s">
        <v>480</v>
      </c>
      <c r="D299" s="157"/>
      <c r="E299" s="158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45"/>
      <c r="Z299" s="145"/>
      <c r="AA299" s="145"/>
      <c r="AB299" s="145"/>
      <c r="AC299" s="145"/>
      <c r="AD299" s="145"/>
      <c r="AE299" s="145"/>
      <c r="AF299" s="145"/>
      <c r="AG299" s="145" t="s">
        <v>178</v>
      </c>
      <c r="AH299" s="145">
        <v>0</v>
      </c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  <c r="BE299" s="145"/>
      <c r="BF299" s="145"/>
      <c r="BG299" s="145"/>
      <c r="BH299" s="145"/>
    </row>
    <row r="300" spans="1:60" outlineLevel="1" x14ac:dyDescent="0.2">
      <c r="A300" s="152"/>
      <c r="B300" s="153"/>
      <c r="C300" s="178" t="s">
        <v>481</v>
      </c>
      <c r="D300" s="157"/>
      <c r="E300" s="158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45"/>
      <c r="Z300" s="145"/>
      <c r="AA300" s="145"/>
      <c r="AB300" s="145"/>
      <c r="AC300" s="145"/>
      <c r="AD300" s="145"/>
      <c r="AE300" s="145"/>
      <c r="AF300" s="145"/>
      <c r="AG300" s="145" t="s">
        <v>178</v>
      </c>
      <c r="AH300" s="145">
        <v>0</v>
      </c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  <c r="BE300" s="145"/>
      <c r="BF300" s="145"/>
      <c r="BG300" s="145"/>
      <c r="BH300" s="145"/>
    </row>
    <row r="301" spans="1:60" outlineLevel="1" x14ac:dyDescent="0.2">
      <c r="A301" s="152"/>
      <c r="B301" s="153"/>
      <c r="C301" s="178" t="s">
        <v>482</v>
      </c>
      <c r="D301" s="157"/>
      <c r="E301" s="158">
        <v>13.7865</v>
      </c>
      <c r="F301" s="155"/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45"/>
      <c r="Z301" s="145"/>
      <c r="AA301" s="145"/>
      <c r="AB301" s="145"/>
      <c r="AC301" s="145"/>
      <c r="AD301" s="145"/>
      <c r="AE301" s="145"/>
      <c r="AF301" s="145"/>
      <c r="AG301" s="145" t="s">
        <v>178</v>
      </c>
      <c r="AH301" s="145">
        <v>0</v>
      </c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  <c r="BE301" s="145"/>
      <c r="BF301" s="145"/>
      <c r="BG301" s="145"/>
      <c r="BH301" s="145"/>
    </row>
    <row r="302" spans="1:60" outlineLevel="1" x14ac:dyDescent="0.2">
      <c r="A302" s="152"/>
      <c r="B302" s="153"/>
      <c r="C302" s="239"/>
      <c r="D302" s="240"/>
      <c r="E302" s="240"/>
      <c r="F302" s="240"/>
      <c r="G302" s="240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45"/>
      <c r="Z302" s="145"/>
      <c r="AA302" s="145"/>
      <c r="AB302" s="145"/>
      <c r="AC302" s="145"/>
      <c r="AD302" s="145"/>
      <c r="AE302" s="145"/>
      <c r="AF302" s="145"/>
      <c r="AG302" s="145" t="s">
        <v>179</v>
      </c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  <c r="BE302" s="145"/>
      <c r="BF302" s="145"/>
      <c r="BG302" s="145"/>
      <c r="BH302" s="145"/>
    </row>
    <row r="303" spans="1:60" outlineLevel="1" x14ac:dyDescent="0.2">
      <c r="A303" s="166">
        <v>45</v>
      </c>
      <c r="B303" s="167" t="s">
        <v>483</v>
      </c>
      <c r="C303" s="177" t="s">
        <v>484</v>
      </c>
      <c r="D303" s="168" t="s">
        <v>181</v>
      </c>
      <c r="E303" s="169">
        <v>19.052800000000001</v>
      </c>
      <c r="F303" s="170"/>
      <c r="G303" s="171">
        <f>ROUND(E303*F303,2)</f>
        <v>0</v>
      </c>
      <c r="H303" s="170"/>
      <c r="I303" s="171">
        <f>ROUND(E303*H303,2)</f>
        <v>0</v>
      </c>
      <c r="J303" s="170"/>
      <c r="K303" s="171">
        <f>ROUND(E303*J303,2)</f>
        <v>0</v>
      </c>
      <c r="L303" s="171">
        <v>21</v>
      </c>
      <c r="M303" s="171">
        <f>G303*(1+L303/100)</f>
        <v>0</v>
      </c>
      <c r="N303" s="171">
        <v>2.5249999999999999</v>
      </c>
      <c r="O303" s="171">
        <f>ROUND(E303*N303,2)</f>
        <v>48.11</v>
      </c>
      <c r="P303" s="171">
        <v>0</v>
      </c>
      <c r="Q303" s="171">
        <f>ROUND(E303*P303,2)</f>
        <v>0</v>
      </c>
      <c r="R303" s="171" t="s">
        <v>205</v>
      </c>
      <c r="S303" s="171" t="s">
        <v>182</v>
      </c>
      <c r="T303" s="172" t="s">
        <v>182</v>
      </c>
      <c r="U303" s="155">
        <v>3.2130000000000001</v>
      </c>
      <c r="V303" s="155">
        <f>ROUND(E303*U303,2)</f>
        <v>61.22</v>
      </c>
      <c r="W303" s="155"/>
      <c r="X303" s="155" t="s">
        <v>176</v>
      </c>
      <c r="Y303" s="145"/>
      <c r="Z303" s="145"/>
      <c r="AA303" s="145"/>
      <c r="AB303" s="145"/>
      <c r="AC303" s="145"/>
      <c r="AD303" s="145"/>
      <c r="AE303" s="145"/>
      <c r="AF303" s="145"/>
      <c r="AG303" s="145" t="s">
        <v>177</v>
      </c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  <c r="BE303" s="145"/>
      <c r="BF303" s="145"/>
      <c r="BG303" s="145"/>
      <c r="BH303" s="145"/>
    </row>
    <row r="304" spans="1:60" outlineLevel="1" x14ac:dyDescent="0.2">
      <c r="A304" s="152"/>
      <c r="B304" s="153"/>
      <c r="C304" s="247" t="s">
        <v>206</v>
      </c>
      <c r="D304" s="248"/>
      <c r="E304" s="248"/>
      <c r="F304" s="248"/>
      <c r="G304" s="248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45"/>
      <c r="Z304" s="145"/>
      <c r="AA304" s="145"/>
      <c r="AB304" s="145"/>
      <c r="AC304" s="145"/>
      <c r="AD304" s="145"/>
      <c r="AE304" s="145"/>
      <c r="AF304" s="145"/>
      <c r="AG304" s="145" t="s">
        <v>207</v>
      </c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  <c r="BF304" s="145"/>
      <c r="BG304" s="145"/>
      <c r="BH304" s="145"/>
    </row>
    <row r="305" spans="1:60" outlineLevel="1" x14ac:dyDescent="0.2">
      <c r="A305" s="152"/>
      <c r="B305" s="153"/>
      <c r="C305" s="249" t="s">
        <v>202</v>
      </c>
      <c r="D305" s="250"/>
      <c r="E305" s="250"/>
      <c r="F305" s="250"/>
      <c r="G305" s="250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45"/>
      <c r="Z305" s="145"/>
      <c r="AA305" s="145"/>
      <c r="AB305" s="145"/>
      <c r="AC305" s="145"/>
      <c r="AD305" s="145"/>
      <c r="AE305" s="145"/>
      <c r="AF305" s="145"/>
      <c r="AG305" s="145" t="s">
        <v>191</v>
      </c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  <c r="BE305" s="145"/>
      <c r="BF305" s="145"/>
      <c r="BG305" s="145"/>
      <c r="BH305" s="145"/>
    </row>
    <row r="306" spans="1:60" outlineLevel="1" x14ac:dyDescent="0.2">
      <c r="A306" s="152"/>
      <c r="B306" s="153"/>
      <c r="C306" s="178" t="s">
        <v>291</v>
      </c>
      <c r="D306" s="157"/>
      <c r="E306" s="158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45"/>
      <c r="Z306" s="145"/>
      <c r="AA306" s="145"/>
      <c r="AB306" s="145"/>
      <c r="AC306" s="145"/>
      <c r="AD306" s="145"/>
      <c r="AE306" s="145"/>
      <c r="AF306" s="145"/>
      <c r="AG306" s="145" t="s">
        <v>178</v>
      </c>
      <c r="AH306" s="145">
        <v>0</v>
      </c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  <c r="BC306" s="145"/>
      <c r="BD306" s="145"/>
      <c r="BE306" s="145"/>
      <c r="BF306" s="145"/>
      <c r="BG306" s="145"/>
      <c r="BH306" s="145"/>
    </row>
    <row r="307" spans="1:60" outlineLevel="1" x14ac:dyDescent="0.2">
      <c r="A307" s="152"/>
      <c r="B307" s="153"/>
      <c r="C307" s="178" t="s">
        <v>485</v>
      </c>
      <c r="D307" s="157"/>
      <c r="E307" s="158">
        <v>19.052800000000001</v>
      </c>
      <c r="F307" s="155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45"/>
      <c r="Z307" s="145"/>
      <c r="AA307" s="145"/>
      <c r="AB307" s="145"/>
      <c r="AC307" s="145"/>
      <c r="AD307" s="145"/>
      <c r="AE307" s="145"/>
      <c r="AF307" s="145"/>
      <c r="AG307" s="145" t="s">
        <v>178</v>
      </c>
      <c r="AH307" s="145">
        <v>0</v>
      </c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5"/>
      <c r="BE307" s="145"/>
      <c r="BF307" s="145"/>
      <c r="BG307" s="145"/>
      <c r="BH307" s="145"/>
    </row>
    <row r="308" spans="1:60" outlineLevel="1" x14ac:dyDescent="0.2">
      <c r="A308" s="152"/>
      <c r="B308" s="153"/>
      <c r="C308" s="239"/>
      <c r="D308" s="240"/>
      <c r="E308" s="240"/>
      <c r="F308" s="240"/>
      <c r="G308" s="240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45"/>
      <c r="Z308" s="145"/>
      <c r="AA308" s="145"/>
      <c r="AB308" s="145"/>
      <c r="AC308" s="145"/>
      <c r="AD308" s="145"/>
      <c r="AE308" s="145"/>
      <c r="AF308" s="145"/>
      <c r="AG308" s="145" t="s">
        <v>179</v>
      </c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5"/>
      <c r="BE308" s="145"/>
      <c r="BF308" s="145"/>
      <c r="BG308" s="145"/>
      <c r="BH308" s="145"/>
    </row>
    <row r="309" spans="1:60" outlineLevel="1" x14ac:dyDescent="0.2">
      <c r="A309" s="166">
        <v>46</v>
      </c>
      <c r="B309" s="167" t="s">
        <v>486</v>
      </c>
      <c r="C309" s="177" t="s">
        <v>487</v>
      </c>
      <c r="D309" s="168" t="s">
        <v>181</v>
      </c>
      <c r="E309" s="169">
        <v>19.052800000000001</v>
      </c>
      <c r="F309" s="170"/>
      <c r="G309" s="171">
        <f>ROUND(E309*F309,2)</f>
        <v>0</v>
      </c>
      <c r="H309" s="170"/>
      <c r="I309" s="171">
        <f>ROUND(E309*H309,2)</f>
        <v>0</v>
      </c>
      <c r="J309" s="170"/>
      <c r="K309" s="171">
        <f>ROUND(E309*J309,2)</f>
        <v>0</v>
      </c>
      <c r="L309" s="171">
        <v>21</v>
      </c>
      <c r="M309" s="171">
        <f>G309*(1+L309/100)</f>
        <v>0</v>
      </c>
      <c r="N309" s="171">
        <v>0</v>
      </c>
      <c r="O309" s="171">
        <f>ROUND(E309*N309,2)</f>
        <v>0</v>
      </c>
      <c r="P309" s="171">
        <v>0</v>
      </c>
      <c r="Q309" s="171">
        <f>ROUND(E309*P309,2)</f>
        <v>0</v>
      </c>
      <c r="R309" s="171" t="s">
        <v>205</v>
      </c>
      <c r="S309" s="171" t="s">
        <v>182</v>
      </c>
      <c r="T309" s="172" t="s">
        <v>182</v>
      </c>
      <c r="U309" s="155">
        <v>0.82</v>
      </c>
      <c r="V309" s="155">
        <f>ROUND(E309*U309,2)</f>
        <v>15.62</v>
      </c>
      <c r="W309" s="155"/>
      <c r="X309" s="155" t="s">
        <v>176</v>
      </c>
      <c r="Y309" s="145"/>
      <c r="Z309" s="145"/>
      <c r="AA309" s="145"/>
      <c r="AB309" s="145"/>
      <c r="AC309" s="145"/>
      <c r="AD309" s="145"/>
      <c r="AE309" s="145"/>
      <c r="AF309" s="145"/>
      <c r="AG309" s="145" t="s">
        <v>177</v>
      </c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  <c r="BE309" s="145"/>
      <c r="BF309" s="145"/>
      <c r="BG309" s="145"/>
      <c r="BH309" s="145"/>
    </row>
    <row r="310" spans="1:60" outlineLevel="1" x14ac:dyDescent="0.2">
      <c r="A310" s="152"/>
      <c r="B310" s="153"/>
      <c r="C310" s="247" t="s">
        <v>488</v>
      </c>
      <c r="D310" s="248"/>
      <c r="E310" s="248"/>
      <c r="F310" s="248"/>
      <c r="G310" s="248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45"/>
      <c r="Z310" s="145"/>
      <c r="AA310" s="145"/>
      <c r="AB310" s="145"/>
      <c r="AC310" s="145"/>
      <c r="AD310" s="145"/>
      <c r="AE310" s="145"/>
      <c r="AF310" s="145"/>
      <c r="AG310" s="145" t="s">
        <v>207</v>
      </c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5"/>
      <c r="BE310" s="145"/>
      <c r="BF310" s="145"/>
      <c r="BG310" s="145"/>
      <c r="BH310" s="145"/>
    </row>
    <row r="311" spans="1:60" outlineLevel="1" x14ac:dyDescent="0.2">
      <c r="A311" s="152"/>
      <c r="B311" s="153"/>
      <c r="C311" s="178" t="s">
        <v>291</v>
      </c>
      <c r="D311" s="157"/>
      <c r="E311" s="158"/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45"/>
      <c r="Z311" s="145"/>
      <c r="AA311" s="145"/>
      <c r="AB311" s="145"/>
      <c r="AC311" s="145"/>
      <c r="AD311" s="145"/>
      <c r="AE311" s="145"/>
      <c r="AF311" s="145"/>
      <c r="AG311" s="145" t="s">
        <v>178</v>
      </c>
      <c r="AH311" s="145">
        <v>0</v>
      </c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5"/>
      <c r="BE311" s="145"/>
      <c r="BF311" s="145"/>
      <c r="BG311" s="145"/>
      <c r="BH311" s="145"/>
    </row>
    <row r="312" spans="1:60" outlineLevel="1" x14ac:dyDescent="0.2">
      <c r="A312" s="152"/>
      <c r="B312" s="153"/>
      <c r="C312" s="178" t="s">
        <v>485</v>
      </c>
      <c r="D312" s="157"/>
      <c r="E312" s="158">
        <v>19.052800000000001</v>
      </c>
      <c r="F312" s="155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45"/>
      <c r="Z312" s="145"/>
      <c r="AA312" s="145"/>
      <c r="AB312" s="145"/>
      <c r="AC312" s="145"/>
      <c r="AD312" s="145"/>
      <c r="AE312" s="145"/>
      <c r="AF312" s="145"/>
      <c r="AG312" s="145" t="s">
        <v>178</v>
      </c>
      <c r="AH312" s="145">
        <v>0</v>
      </c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5"/>
      <c r="BE312" s="145"/>
      <c r="BF312" s="145"/>
      <c r="BG312" s="145"/>
      <c r="BH312" s="145"/>
    </row>
    <row r="313" spans="1:60" outlineLevel="1" x14ac:dyDescent="0.2">
      <c r="A313" s="152"/>
      <c r="B313" s="153"/>
      <c r="C313" s="239"/>
      <c r="D313" s="240"/>
      <c r="E313" s="240"/>
      <c r="F313" s="240"/>
      <c r="G313" s="240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45"/>
      <c r="Z313" s="145"/>
      <c r="AA313" s="145"/>
      <c r="AB313" s="145"/>
      <c r="AC313" s="145"/>
      <c r="AD313" s="145"/>
      <c r="AE313" s="145"/>
      <c r="AF313" s="145"/>
      <c r="AG313" s="145" t="s">
        <v>179</v>
      </c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5"/>
      <c r="BE313" s="145"/>
      <c r="BF313" s="145"/>
      <c r="BG313" s="145"/>
      <c r="BH313" s="145"/>
    </row>
    <row r="314" spans="1:60" ht="22.5" outlineLevel="1" x14ac:dyDescent="0.2">
      <c r="A314" s="166">
        <v>47</v>
      </c>
      <c r="B314" s="167" t="s">
        <v>489</v>
      </c>
      <c r="C314" s="177" t="s">
        <v>490</v>
      </c>
      <c r="D314" s="168" t="s">
        <v>198</v>
      </c>
      <c r="E314" s="169">
        <v>0.62487000000000004</v>
      </c>
      <c r="F314" s="170"/>
      <c r="G314" s="171">
        <f>ROUND(E314*F314,2)</f>
        <v>0</v>
      </c>
      <c r="H314" s="170"/>
      <c r="I314" s="171">
        <f>ROUND(E314*H314,2)</f>
        <v>0</v>
      </c>
      <c r="J314" s="170"/>
      <c r="K314" s="171">
        <f>ROUND(E314*J314,2)</f>
        <v>0</v>
      </c>
      <c r="L314" s="171">
        <v>21</v>
      </c>
      <c r="M314" s="171">
        <f>G314*(1+L314/100)</f>
        <v>0</v>
      </c>
      <c r="N314" s="171">
        <v>1.0662499999999999</v>
      </c>
      <c r="O314" s="171">
        <f>ROUND(E314*N314,2)</f>
        <v>0.67</v>
      </c>
      <c r="P314" s="171">
        <v>0</v>
      </c>
      <c r="Q314" s="171">
        <f>ROUND(E314*P314,2)</f>
        <v>0</v>
      </c>
      <c r="R314" s="171" t="s">
        <v>205</v>
      </c>
      <c r="S314" s="171" t="s">
        <v>182</v>
      </c>
      <c r="T314" s="172" t="s">
        <v>182</v>
      </c>
      <c r="U314" s="155">
        <v>15.231</v>
      </c>
      <c r="V314" s="155">
        <f>ROUND(E314*U314,2)</f>
        <v>9.52</v>
      </c>
      <c r="W314" s="155"/>
      <c r="X314" s="155" t="s">
        <v>176</v>
      </c>
      <c r="Y314" s="145"/>
      <c r="Z314" s="145"/>
      <c r="AA314" s="145"/>
      <c r="AB314" s="145"/>
      <c r="AC314" s="145"/>
      <c r="AD314" s="145"/>
      <c r="AE314" s="145"/>
      <c r="AF314" s="145"/>
      <c r="AG314" s="145" t="s">
        <v>177</v>
      </c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5"/>
      <c r="BE314" s="145"/>
      <c r="BF314" s="145"/>
      <c r="BG314" s="145"/>
      <c r="BH314" s="145"/>
    </row>
    <row r="315" spans="1:60" outlineLevel="1" x14ac:dyDescent="0.2">
      <c r="A315" s="152"/>
      <c r="B315" s="153"/>
      <c r="C315" s="247" t="s">
        <v>305</v>
      </c>
      <c r="D315" s="248"/>
      <c r="E315" s="248"/>
      <c r="F315" s="248"/>
      <c r="G315" s="248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45"/>
      <c r="Z315" s="145"/>
      <c r="AA315" s="145"/>
      <c r="AB315" s="145"/>
      <c r="AC315" s="145"/>
      <c r="AD315" s="145"/>
      <c r="AE315" s="145"/>
      <c r="AF315" s="145"/>
      <c r="AG315" s="145" t="s">
        <v>207</v>
      </c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5"/>
      <c r="BE315" s="145"/>
      <c r="BF315" s="145"/>
      <c r="BG315" s="145"/>
      <c r="BH315" s="145"/>
    </row>
    <row r="316" spans="1:60" outlineLevel="1" x14ac:dyDescent="0.2">
      <c r="A316" s="152"/>
      <c r="B316" s="153"/>
      <c r="C316" s="178" t="s">
        <v>291</v>
      </c>
      <c r="D316" s="157"/>
      <c r="E316" s="158"/>
      <c r="F316" s="155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45"/>
      <c r="Z316" s="145"/>
      <c r="AA316" s="145"/>
      <c r="AB316" s="145"/>
      <c r="AC316" s="145"/>
      <c r="AD316" s="145"/>
      <c r="AE316" s="145"/>
      <c r="AF316" s="145"/>
      <c r="AG316" s="145" t="s">
        <v>178</v>
      </c>
      <c r="AH316" s="145">
        <v>0</v>
      </c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  <c r="BE316" s="145"/>
      <c r="BF316" s="145"/>
      <c r="BG316" s="145"/>
      <c r="BH316" s="145"/>
    </row>
    <row r="317" spans="1:60" outlineLevel="1" x14ac:dyDescent="0.2">
      <c r="A317" s="152"/>
      <c r="B317" s="153"/>
      <c r="C317" s="178" t="s">
        <v>491</v>
      </c>
      <c r="D317" s="157"/>
      <c r="E317" s="158">
        <v>0.62487000000000004</v>
      </c>
      <c r="F317" s="155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45"/>
      <c r="Z317" s="145"/>
      <c r="AA317" s="145"/>
      <c r="AB317" s="145"/>
      <c r="AC317" s="145"/>
      <c r="AD317" s="145"/>
      <c r="AE317" s="145"/>
      <c r="AF317" s="145"/>
      <c r="AG317" s="145" t="s">
        <v>178</v>
      </c>
      <c r="AH317" s="145">
        <v>0</v>
      </c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5"/>
      <c r="BE317" s="145"/>
      <c r="BF317" s="145"/>
      <c r="BG317" s="145"/>
      <c r="BH317" s="145"/>
    </row>
    <row r="318" spans="1:60" outlineLevel="1" x14ac:dyDescent="0.2">
      <c r="A318" s="152"/>
      <c r="B318" s="153"/>
      <c r="C318" s="239"/>
      <c r="D318" s="240"/>
      <c r="E318" s="240"/>
      <c r="F318" s="240"/>
      <c r="G318" s="240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45"/>
      <c r="Z318" s="145"/>
      <c r="AA318" s="145"/>
      <c r="AB318" s="145"/>
      <c r="AC318" s="145"/>
      <c r="AD318" s="145"/>
      <c r="AE318" s="145"/>
      <c r="AF318" s="145"/>
      <c r="AG318" s="145" t="s">
        <v>179</v>
      </c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  <c r="BE318" s="145"/>
      <c r="BF318" s="145"/>
      <c r="BG318" s="145"/>
      <c r="BH318" s="145"/>
    </row>
    <row r="319" spans="1:60" ht="22.5" outlineLevel="1" x14ac:dyDescent="0.2">
      <c r="A319" s="166">
        <v>48</v>
      </c>
      <c r="B319" s="167" t="s">
        <v>209</v>
      </c>
      <c r="C319" s="177" t="s">
        <v>492</v>
      </c>
      <c r="D319" s="168" t="s">
        <v>181</v>
      </c>
      <c r="E319" s="169">
        <v>66.436099999999996</v>
      </c>
      <c r="F319" s="170"/>
      <c r="G319" s="171">
        <f>ROUND(E319*F319,2)</f>
        <v>0</v>
      </c>
      <c r="H319" s="170"/>
      <c r="I319" s="171">
        <f>ROUND(E319*H319,2)</f>
        <v>0</v>
      </c>
      <c r="J319" s="170"/>
      <c r="K319" s="171">
        <f>ROUND(E319*J319,2)</f>
        <v>0</v>
      </c>
      <c r="L319" s="171">
        <v>21</v>
      </c>
      <c r="M319" s="171">
        <f>G319*(1+L319/100)</f>
        <v>0</v>
      </c>
      <c r="N319" s="171">
        <v>1.837</v>
      </c>
      <c r="O319" s="171">
        <f>ROUND(E319*N319,2)</f>
        <v>122.04</v>
      </c>
      <c r="P319" s="171">
        <v>0</v>
      </c>
      <c r="Q319" s="171">
        <f>ROUND(E319*P319,2)</f>
        <v>0</v>
      </c>
      <c r="R319" s="171" t="s">
        <v>205</v>
      </c>
      <c r="S319" s="171" t="s">
        <v>182</v>
      </c>
      <c r="T319" s="172" t="s">
        <v>182</v>
      </c>
      <c r="U319" s="155">
        <v>1.8360000000000001</v>
      </c>
      <c r="V319" s="155">
        <f>ROUND(E319*U319,2)</f>
        <v>121.98</v>
      </c>
      <c r="W319" s="155"/>
      <c r="X319" s="155" t="s">
        <v>176</v>
      </c>
      <c r="Y319" s="145"/>
      <c r="Z319" s="145"/>
      <c r="AA319" s="145"/>
      <c r="AB319" s="145"/>
      <c r="AC319" s="145"/>
      <c r="AD319" s="145"/>
      <c r="AE319" s="145"/>
      <c r="AF319" s="145"/>
      <c r="AG319" s="145" t="s">
        <v>177</v>
      </c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  <c r="BH319" s="145"/>
    </row>
    <row r="320" spans="1:60" outlineLevel="1" x14ac:dyDescent="0.2">
      <c r="A320" s="152"/>
      <c r="B320" s="153"/>
      <c r="C320" s="247" t="s">
        <v>493</v>
      </c>
      <c r="D320" s="248"/>
      <c r="E320" s="248"/>
      <c r="F320" s="248"/>
      <c r="G320" s="248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45"/>
      <c r="Z320" s="145"/>
      <c r="AA320" s="145"/>
      <c r="AB320" s="145"/>
      <c r="AC320" s="145"/>
      <c r="AD320" s="145"/>
      <c r="AE320" s="145"/>
      <c r="AF320" s="145"/>
      <c r="AG320" s="145" t="s">
        <v>207</v>
      </c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74" t="str">
        <f>C320</f>
        <v>pod mazaniny a dlažby, popř. na plochých střechách, vodorovný nebo ve spádu, s udusáním a urovnáním povrchu,</v>
      </c>
      <c r="BB320" s="145"/>
      <c r="BC320" s="145"/>
      <c r="BD320" s="145"/>
      <c r="BE320" s="145"/>
      <c r="BF320" s="145"/>
      <c r="BG320" s="145"/>
      <c r="BH320" s="145"/>
    </row>
    <row r="321" spans="1:60" outlineLevel="1" x14ac:dyDescent="0.2">
      <c r="A321" s="152"/>
      <c r="B321" s="153"/>
      <c r="C321" s="178" t="s">
        <v>291</v>
      </c>
      <c r="D321" s="157"/>
      <c r="E321" s="158"/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45"/>
      <c r="Z321" s="145"/>
      <c r="AA321" s="145"/>
      <c r="AB321" s="145"/>
      <c r="AC321" s="145"/>
      <c r="AD321" s="145"/>
      <c r="AE321" s="145"/>
      <c r="AF321" s="145"/>
      <c r="AG321" s="145" t="s">
        <v>178</v>
      </c>
      <c r="AH321" s="145">
        <v>0</v>
      </c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  <c r="BF321" s="145"/>
      <c r="BG321" s="145"/>
      <c r="BH321" s="145"/>
    </row>
    <row r="322" spans="1:60" outlineLevel="1" x14ac:dyDescent="0.2">
      <c r="A322" s="152"/>
      <c r="B322" s="153"/>
      <c r="C322" s="178" t="s">
        <v>494</v>
      </c>
      <c r="D322" s="157"/>
      <c r="E322" s="158">
        <v>66.436099999999996</v>
      </c>
      <c r="F322" s="155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45"/>
      <c r="Z322" s="145"/>
      <c r="AA322" s="145"/>
      <c r="AB322" s="145"/>
      <c r="AC322" s="145"/>
      <c r="AD322" s="145"/>
      <c r="AE322" s="145"/>
      <c r="AF322" s="145"/>
      <c r="AG322" s="145" t="s">
        <v>178</v>
      </c>
      <c r="AH322" s="145">
        <v>0</v>
      </c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  <c r="BE322" s="145"/>
      <c r="BF322" s="145"/>
      <c r="BG322" s="145"/>
      <c r="BH322" s="145"/>
    </row>
    <row r="323" spans="1:60" outlineLevel="1" x14ac:dyDescent="0.2">
      <c r="A323" s="152"/>
      <c r="B323" s="153"/>
      <c r="C323" s="239"/>
      <c r="D323" s="240"/>
      <c r="E323" s="240"/>
      <c r="F323" s="240"/>
      <c r="G323" s="240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45"/>
      <c r="Z323" s="145"/>
      <c r="AA323" s="145"/>
      <c r="AB323" s="145"/>
      <c r="AC323" s="145"/>
      <c r="AD323" s="145"/>
      <c r="AE323" s="145"/>
      <c r="AF323" s="145"/>
      <c r="AG323" s="145" t="s">
        <v>179</v>
      </c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  <c r="BE323" s="145"/>
      <c r="BF323" s="145"/>
      <c r="BG323" s="145"/>
      <c r="BH323" s="145"/>
    </row>
    <row r="324" spans="1:60" x14ac:dyDescent="0.2">
      <c r="A324" s="160" t="s">
        <v>171</v>
      </c>
      <c r="B324" s="161" t="s">
        <v>94</v>
      </c>
      <c r="C324" s="176" t="s">
        <v>95</v>
      </c>
      <c r="D324" s="162"/>
      <c r="E324" s="163"/>
      <c r="F324" s="164"/>
      <c r="G324" s="164">
        <f>SUMIF(AG325:AG326,"&lt;&gt;NOR",G325:G326)</f>
        <v>0</v>
      </c>
      <c r="H324" s="164"/>
      <c r="I324" s="164">
        <f>SUM(I325:I326)</f>
        <v>0</v>
      </c>
      <c r="J324" s="164"/>
      <c r="K324" s="164">
        <f>SUM(K325:K326)</f>
        <v>0</v>
      </c>
      <c r="L324" s="164"/>
      <c r="M324" s="164">
        <f>SUM(M325:M326)</f>
        <v>0</v>
      </c>
      <c r="N324" s="164"/>
      <c r="O324" s="164">
        <f>SUM(O325:O326)</f>
        <v>0</v>
      </c>
      <c r="P324" s="164"/>
      <c r="Q324" s="164">
        <f>SUM(Q325:Q326)</f>
        <v>0</v>
      </c>
      <c r="R324" s="164"/>
      <c r="S324" s="164"/>
      <c r="T324" s="165"/>
      <c r="U324" s="159"/>
      <c r="V324" s="159">
        <f>SUM(V325:V326)</f>
        <v>0.63</v>
      </c>
      <c r="W324" s="159"/>
      <c r="X324" s="159"/>
      <c r="AG324" t="s">
        <v>172</v>
      </c>
    </row>
    <row r="325" spans="1:60" outlineLevel="1" x14ac:dyDescent="0.2">
      <c r="A325" s="166">
        <v>49</v>
      </c>
      <c r="B325" s="167" t="s">
        <v>495</v>
      </c>
      <c r="C325" s="177" t="s">
        <v>496</v>
      </c>
      <c r="D325" s="168" t="s">
        <v>0</v>
      </c>
      <c r="E325" s="169">
        <v>3</v>
      </c>
      <c r="F325" s="170"/>
      <c r="G325" s="171">
        <f>ROUND(E325*F325,2)</f>
        <v>0</v>
      </c>
      <c r="H325" s="170"/>
      <c r="I325" s="171">
        <f>ROUND(E325*H325,2)</f>
        <v>0</v>
      </c>
      <c r="J325" s="170"/>
      <c r="K325" s="171">
        <f>ROUND(E325*J325,2)</f>
        <v>0</v>
      </c>
      <c r="L325" s="171">
        <v>21</v>
      </c>
      <c r="M325" s="171">
        <f>G325*(1+L325/100)</f>
        <v>0</v>
      </c>
      <c r="N325" s="171">
        <v>1.58E-3</v>
      </c>
      <c r="O325" s="171">
        <f>ROUND(E325*N325,2)</f>
        <v>0</v>
      </c>
      <c r="P325" s="171">
        <v>0</v>
      </c>
      <c r="Q325" s="171">
        <f>ROUND(E325*P325,2)</f>
        <v>0</v>
      </c>
      <c r="R325" s="171"/>
      <c r="S325" s="171" t="s">
        <v>174</v>
      </c>
      <c r="T325" s="172" t="s">
        <v>175</v>
      </c>
      <c r="U325" s="155">
        <v>0.21</v>
      </c>
      <c r="V325" s="155">
        <f>ROUND(E325*U325,2)</f>
        <v>0.63</v>
      </c>
      <c r="W325" s="155"/>
      <c r="X325" s="155" t="s">
        <v>258</v>
      </c>
      <c r="Y325" s="145"/>
      <c r="Z325" s="145"/>
      <c r="AA325" s="145"/>
      <c r="AB325" s="145"/>
      <c r="AC325" s="145"/>
      <c r="AD325" s="145"/>
      <c r="AE325" s="145"/>
      <c r="AF325" s="145"/>
      <c r="AG325" s="145" t="s">
        <v>497</v>
      </c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  <c r="BE325" s="145"/>
      <c r="BF325" s="145"/>
      <c r="BG325" s="145"/>
      <c r="BH325" s="145"/>
    </row>
    <row r="326" spans="1:60" outlineLevel="1" x14ac:dyDescent="0.2">
      <c r="A326" s="152"/>
      <c r="B326" s="153"/>
      <c r="C326" s="243"/>
      <c r="D326" s="244"/>
      <c r="E326" s="244"/>
      <c r="F326" s="244"/>
      <c r="G326" s="244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45"/>
      <c r="Z326" s="145"/>
      <c r="AA326" s="145"/>
      <c r="AB326" s="145"/>
      <c r="AC326" s="145"/>
      <c r="AD326" s="145"/>
      <c r="AE326" s="145"/>
      <c r="AF326" s="145"/>
      <c r="AG326" s="145" t="s">
        <v>179</v>
      </c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5"/>
      <c r="BE326" s="145"/>
      <c r="BF326" s="145"/>
      <c r="BG326" s="145"/>
      <c r="BH326" s="145"/>
    </row>
    <row r="327" spans="1:60" x14ac:dyDescent="0.2">
      <c r="A327" s="160" t="s">
        <v>171</v>
      </c>
      <c r="B327" s="161" t="s">
        <v>96</v>
      </c>
      <c r="C327" s="176" t="s">
        <v>97</v>
      </c>
      <c r="D327" s="162"/>
      <c r="E327" s="163"/>
      <c r="F327" s="164"/>
      <c r="G327" s="164">
        <f>SUMIF(AG328:AG340,"&lt;&gt;NOR",G328:G340)</f>
        <v>0</v>
      </c>
      <c r="H327" s="164"/>
      <c r="I327" s="164">
        <f>SUM(I328:I340)</f>
        <v>0</v>
      </c>
      <c r="J327" s="164"/>
      <c r="K327" s="164">
        <f>SUM(K328:K340)</f>
        <v>0</v>
      </c>
      <c r="L327" s="164"/>
      <c r="M327" s="164">
        <f>SUM(M328:M340)</f>
        <v>0</v>
      </c>
      <c r="N327" s="164"/>
      <c r="O327" s="164">
        <f>SUM(O328:O340)</f>
        <v>0.01</v>
      </c>
      <c r="P327" s="164"/>
      <c r="Q327" s="164">
        <f>SUM(Q328:Q340)</f>
        <v>0</v>
      </c>
      <c r="R327" s="164"/>
      <c r="S327" s="164"/>
      <c r="T327" s="165"/>
      <c r="U327" s="159"/>
      <c r="V327" s="159">
        <f>SUM(V328:V340)</f>
        <v>65.33</v>
      </c>
      <c r="W327" s="159"/>
      <c r="X327" s="159"/>
      <c r="AG327" t="s">
        <v>172</v>
      </c>
    </row>
    <row r="328" spans="1:60" ht="56.25" outlineLevel="1" x14ac:dyDescent="0.2">
      <c r="A328" s="166">
        <v>50</v>
      </c>
      <c r="B328" s="167" t="s">
        <v>498</v>
      </c>
      <c r="C328" s="177" t="s">
        <v>499</v>
      </c>
      <c r="D328" s="168" t="s">
        <v>193</v>
      </c>
      <c r="E328" s="169">
        <v>212.1</v>
      </c>
      <c r="F328" s="170"/>
      <c r="G328" s="171">
        <f>ROUND(E328*F328,2)</f>
        <v>0</v>
      </c>
      <c r="H328" s="170"/>
      <c r="I328" s="171">
        <f>ROUND(E328*H328,2)</f>
        <v>0</v>
      </c>
      <c r="J328" s="170"/>
      <c r="K328" s="171">
        <f>ROUND(E328*J328,2)</f>
        <v>0</v>
      </c>
      <c r="L328" s="171">
        <v>21</v>
      </c>
      <c r="M328" s="171">
        <f>G328*(1+L328/100)</f>
        <v>0</v>
      </c>
      <c r="N328" s="171">
        <v>4.0000000000000003E-5</v>
      </c>
      <c r="O328" s="171">
        <f>ROUND(E328*N328,2)</f>
        <v>0.01</v>
      </c>
      <c r="P328" s="171">
        <v>0</v>
      </c>
      <c r="Q328" s="171">
        <f>ROUND(E328*P328,2)</f>
        <v>0</v>
      </c>
      <c r="R328" s="171" t="s">
        <v>205</v>
      </c>
      <c r="S328" s="171" t="s">
        <v>182</v>
      </c>
      <c r="T328" s="172" t="s">
        <v>182</v>
      </c>
      <c r="U328" s="155">
        <v>0.308</v>
      </c>
      <c r="V328" s="155">
        <f>ROUND(E328*U328,2)</f>
        <v>65.33</v>
      </c>
      <c r="W328" s="155"/>
      <c r="X328" s="155" t="s">
        <v>176</v>
      </c>
      <c r="Y328" s="145"/>
      <c r="Z328" s="145"/>
      <c r="AA328" s="145"/>
      <c r="AB328" s="145"/>
      <c r="AC328" s="145"/>
      <c r="AD328" s="145"/>
      <c r="AE328" s="145"/>
      <c r="AF328" s="145"/>
      <c r="AG328" s="145" t="s">
        <v>177</v>
      </c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  <c r="BE328" s="145"/>
      <c r="BF328" s="145"/>
      <c r="BG328" s="145"/>
      <c r="BH328" s="145"/>
    </row>
    <row r="329" spans="1:60" outlineLevel="1" x14ac:dyDescent="0.2">
      <c r="A329" s="152"/>
      <c r="B329" s="153"/>
      <c r="C329" s="178" t="s">
        <v>208</v>
      </c>
      <c r="D329" s="157"/>
      <c r="E329" s="158"/>
      <c r="F329" s="155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45"/>
      <c r="Z329" s="145"/>
      <c r="AA329" s="145"/>
      <c r="AB329" s="145"/>
      <c r="AC329" s="145"/>
      <c r="AD329" s="145"/>
      <c r="AE329" s="145"/>
      <c r="AF329" s="145"/>
      <c r="AG329" s="145" t="s">
        <v>178</v>
      </c>
      <c r="AH329" s="145">
        <v>0</v>
      </c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  <c r="BE329" s="145"/>
      <c r="BF329" s="145"/>
      <c r="BG329" s="145"/>
      <c r="BH329" s="145"/>
    </row>
    <row r="330" spans="1:60" outlineLevel="1" x14ac:dyDescent="0.2">
      <c r="A330" s="152"/>
      <c r="B330" s="153"/>
      <c r="C330" s="178" t="s">
        <v>500</v>
      </c>
      <c r="D330" s="157"/>
      <c r="E330" s="158"/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45"/>
      <c r="Z330" s="145"/>
      <c r="AA330" s="145"/>
      <c r="AB330" s="145"/>
      <c r="AC330" s="145"/>
      <c r="AD330" s="145"/>
      <c r="AE330" s="145"/>
      <c r="AF330" s="145"/>
      <c r="AG330" s="145" t="s">
        <v>178</v>
      </c>
      <c r="AH330" s="145">
        <v>0</v>
      </c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5"/>
      <c r="BE330" s="145"/>
      <c r="BF330" s="145"/>
      <c r="BG330" s="145"/>
      <c r="BH330" s="145"/>
    </row>
    <row r="331" spans="1:60" outlineLevel="1" x14ac:dyDescent="0.2">
      <c r="A331" s="152"/>
      <c r="B331" s="153"/>
      <c r="C331" s="178" t="s">
        <v>357</v>
      </c>
      <c r="D331" s="157"/>
      <c r="E331" s="158">
        <v>192.2</v>
      </c>
      <c r="F331" s="155"/>
      <c r="G331" s="155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45"/>
      <c r="Z331" s="145"/>
      <c r="AA331" s="145"/>
      <c r="AB331" s="145"/>
      <c r="AC331" s="145"/>
      <c r="AD331" s="145"/>
      <c r="AE331" s="145"/>
      <c r="AF331" s="145"/>
      <c r="AG331" s="145" t="s">
        <v>178</v>
      </c>
      <c r="AH331" s="145">
        <v>0</v>
      </c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  <c r="BF331" s="145"/>
      <c r="BG331" s="145"/>
      <c r="BH331" s="145"/>
    </row>
    <row r="332" spans="1:60" outlineLevel="1" x14ac:dyDescent="0.2">
      <c r="A332" s="152"/>
      <c r="B332" s="153"/>
      <c r="C332" s="178" t="s">
        <v>501</v>
      </c>
      <c r="D332" s="157"/>
      <c r="E332" s="158"/>
      <c r="F332" s="155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45"/>
      <c r="Z332" s="145"/>
      <c r="AA332" s="145"/>
      <c r="AB332" s="145"/>
      <c r="AC332" s="145"/>
      <c r="AD332" s="145"/>
      <c r="AE332" s="145"/>
      <c r="AF332" s="145"/>
      <c r="AG332" s="145" t="s">
        <v>178</v>
      </c>
      <c r="AH332" s="145">
        <v>0</v>
      </c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</row>
    <row r="333" spans="1:60" outlineLevel="1" x14ac:dyDescent="0.2">
      <c r="A333" s="152"/>
      <c r="B333" s="153"/>
      <c r="C333" s="178" t="s">
        <v>360</v>
      </c>
      <c r="D333" s="157"/>
      <c r="E333" s="158">
        <v>19.899999999999999</v>
      </c>
      <c r="F333" s="155"/>
      <c r="G333" s="155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45"/>
      <c r="Z333" s="145"/>
      <c r="AA333" s="145"/>
      <c r="AB333" s="145"/>
      <c r="AC333" s="145"/>
      <c r="AD333" s="145"/>
      <c r="AE333" s="145"/>
      <c r="AF333" s="145"/>
      <c r="AG333" s="145" t="s">
        <v>178</v>
      </c>
      <c r="AH333" s="145">
        <v>0</v>
      </c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  <c r="BF333" s="145"/>
      <c r="BG333" s="145"/>
      <c r="BH333" s="145"/>
    </row>
    <row r="334" spans="1:60" outlineLevel="1" x14ac:dyDescent="0.2">
      <c r="A334" s="152"/>
      <c r="B334" s="153"/>
      <c r="C334" s="239"/>
      <c r="D334" s="240"/>
      <c r="E334" s="240"/>
      <c r="F334" s="240"/>
      <c r="G334" s="240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45"/>
      <c r="Z334" s="145"/>
      <c r="AA334" s="145"/>
      <c r="AB334" s="145"/>
      <c r="AC334" s="145"/>
      <c r="AD334" s="145"/>
      <c r="AE334" s="145"/>
      <c r="AF334" s="145"/>
      <c r="AG334" s="145" t="s">
        <v>179</v>
      </c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</row>
    <row r="335" spans="1:60" outlineLevel="1" x14ac:dyDescent="0.2">
      <c r="A335" s="166">
        <v>51</v>
      </c>
      <c r="B335" s="167" t="s">
        <v>210</v>
      </c>
      <c r="C335" s="177" t="s">
        <v>502</v>
      </c>
      <c r="D335" s="168" t="s">
        <v>211</v>
      </c>
      <c r="E335" s="169">
        <v>50</v>
      </c>
      <c r="F335" s="170"/>
      <c r="G335" s="171">
        <f>ROUND(E335*F335,2)</f>
        <v>0</v>
      </c>
      <c r="H335" s="170"/>
      <c r="I335" s="171">
        <f>ROUND(E335*H335,2)</f>
        <v>0</v>
      </c>
      <c r="J335" s="170"/>
      <c r="K335" s="171">
        <f>ROUND(E335*J335,2)</f>
        <v>0</v>
      </c>
      <c r="L335" s="171">
        <v>21</v>
      </c>
      <c r="M335" s="171">
        <f>G335*(1+L335/100)</f>
        <v>0</v>
      </c>
      <c r="N335" s="171">
        <v>0</v>
      </c>
      <c r="O335" s="171">
        <f>ROUND(E335*N335,2)</f>
        <v>0</v>
      </c>
      <c r="P335" s="171">
        <v>0</v>
      </c>
      <c r="Q335" s="171">
        <f>ROUND(E335*P335,2)</f>
        <v>0</v>
      </c>
      <c r="R335" s="171"/>
      <c r="S335" s="171" t="s">
        <v>174</v>
      </c>
      <c r="T335" s="172" t="s">
        <v>175</v>
      </c>
      <c r="U335" s="155">
        <v>0</v>
      </c>
      <c r="V335" s="155">
        <f>ROUND(E335*U335,2)</f>
        <v>0</v>
      </c>
      <c r="W335" s="155"/>
      <c r="X335" s="155" t="s">
        <v>176</v>
      </c>
      <c r="Y335" s="145"/>
      <c r="Z335" s="145"/>
      <c r="AA335" s="145"/>
      <c r="AB335" s="145"/>
      <c r="AC335" s="145"/>
      <c r="AD335" s="145"/>
      <c r="AE335" s="145"/>
      <c r="AF335" s="145"/>
      <c r="AG335" s="145" t="s">
        <v>177</v>
      </c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</row>
    <row r="336" spans="1:60" outlineLevel="1" x14ac:dyDescent="0.2">
      <c r="A336" s="152"/>
      <c r="B336" s="153"/>
      <c r="C336" s="243"/>
      <c r="D336" s="244"/>
      <c r="E336" s="244"/>
      <c r="F336" s="244"/>
      <c r="G336" s="244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45"/>
      <c r="Z336" s="145"/>
      <c r="AA336" s="145"/>
      <c r="AB336" s="145"/>
      <c r="AC336" s="145"/>
      <c r="AD336" s="145"/>
      <c r="AE336" s="145"/>
      <c r="AF336" s="145"/>
      <c r="AG336" s="145" t="s">
        <v>179</v>
      </c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</row>
    <row r="337" spans="1:60" outlineLevel="1" x14ac:dyDescent="0.2">
      <c r="A337" s="166">
        <v>52</v>
      </c>
      <c r="B337" s="167" t="s">
        <v>214</v>
      </c>
      <c r="C337" s="177" t="s">
        <v>215</v>
      </c>
      <c r="D337" s="168" t="s">
        <v>211</v>
      </c>
      <c r="E337" s="169">
        <v>50</v>
      </c>
      <c r="F337" s="170"/>
      <c r="G337" s="171">
        <f>ROUND(E337*F337,2)</f>
        <v>0</v>
      </c>
      <c r="H337" s="170"/>
      <c r="I337" s="171">
        <f>ROUND(E337*H337,2)</f>
        <v>0</v>
      </c>
      <c r="J337" s="170"/>
      <c r="K337" s="171">
        <f>ROUND(E337*J337,2)</f>
        <v>0</v>
      </c>
      <c r="L337" s="171">
        <v>21</v>
      </c>
      <c r="M337" s="171">
        <f>G337*(1+L337/100)</f>
        <v>0</v>
      </c>
      <c r="N337" s="171">
        <v>0</v>
      </c>
      <c r="O337" s="171">
        <f>ROUND(E337*N337,2)</f>
        <v>0</v>
      </c>
      <c r="P337" s="171">
        <v>0</v>
      </c>
      <c r="Q337" s="171">
        <f>ROUND(E337*P337,2)</f>
        <v>0</v>
      </c>
      <c r="R337" s="171"/>
      <c r="S337" s="171" t="s">
        <v>174</v>
      </c>
      <c r="T337" s="172" t="s">
        <v>175</v>
      </c>
      <c r="U337" s="155">
        <v>0</v>
      </c>
      <c r="V337" s="155">
        <f>ROUND(E337*U337,2)</f>
        <v>0</v>
      </c>
      <c r="W337" s="155"/>
      <c r="X337" s="155" t="s">
        <v>212</v>
      </c>
      <c r="Y337" s="145"/>
      <c r="Z337" s="145"/>
      <c r="AA337" s="145"/>
      <c r="AB337" s="145"/>
      <c r="AC337" s="145"/>
      <c r="AD337" s="145"/>
      <c r="AE337" s="145"/>
      <c r="AF337" s="145"/>
      <c r="AG337" s="145" t="s">
        <v>213</v>
      </c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</row>
    <row r="338" spans="1:60" outlineLevel="1" x14ac:dyDescent="0.2">
      <c r="A338" s="152"/>
      <c r="B338" s="153"/>
      <c r="C338" s="243"/>
      <c r="D338" s="244"/>
      <c r="E338" s="244"/>
      <c r="F338" s="244"/>
      <c r="G338" s="244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45"/>
      <c r="Z338" s="145"/>
      <c r="AA338" s="145"/>
      <c r="AB338" s="145"/>
      <c r="AC338" s="145"/>
      <c r="AD338" s="145"/>
      <c r="AE338" s="145"/>
      <c r="AF338" s="145"/>
      <c r="AG338" s="145" t="s">
        <v>179</v>
      </c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</row>
    <row r="339" spans="1:60" outlineLevel="1" x14ac:dyDescent="0.2">
      <c r="A339" s="166">
        <v>53</v>
      </c>
      <c r="B339" s="167" t="s">
        <v>216</v>
      </c>
      <c r="C339" s="177" t="s">
        <v>217</v>
      </c>
      <c r="D339" s="168" t="s">
        <v>218</v>
      </c>
      <c r="E339" s="169">
        <v>1</v>
      </c>
      <c r="F339" s="170"/>
      <c r="G339" s="171">
        <f>ROUND(E339*F339,2)</f>
        <v>0</v>
      </c>
      <c r="H339" s="170"/>
      <c r="I339" s="171">
        <f>ROUND(E339*H339,2)</f>
        <v>0</v>
      </c>
      <c r="J339" s="170"/>
      <c r="K339" s="171">
        <f>ROUND(E339*J339,2)</f>
        <v>0</v>
      </c>
      <c r="L339" s="171">
        <v>21</v>
      </c>
      <c r="M339" s="171">
        <f>G339*(1+L339/100)</f>
        <v>0</v>
      </c>
      <c r="N339" s="171">
        <v>0</v>
      </c>
      <c r="O339" s="171">
        <f>ROUND(E339*N339,2)</f>
        <v>0</v>
      </c>
      <c r="P339" s="171">
        <v>0</v>
      </c>
      <c r="Q339" s="171">
        <f>ROUND(E339*P339,2)</f>
        <v>0</v>
      </c>
      <c r="R339" s="171"/>
      <c r="S339" s="171" t="s">
        <v>174</v>
      </c>
      <c r="T339" s="172" t="s">
        <v>175</v>
      </c>
      <c r="U339" s="155">
        <v>0</v>
      </c>
      <c r="V339" s="155">
        <f>ROUND(E339*U339,2)</f>
        <v>0</v>
      </c>
      <c r="W339" s="155"/>
      <c r="X339" s="155" t="s">
        <v>212</v>
      </c>
      <c r="Y339" s="145"/>
      <c r="Z339" s="145"/>
      <c r="AA339" s="145"/>
      <c r="AB339" s="145"/>
      <c r="AC339" s="145"/>
      <c r="AD339" s="145"/>
      <c r="AE339" s="145"/>
      <c r="AF339" s="145"/>
      <c r="AG339" s="145" t="s">
        <v>213</v>
      </c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</row>
    <row r="340" spans="1:60" outlineLevel="1" x14ac:dyDescent="0.2">
      <c r="A340" s="152"/>
      <c r="B340" s="153"/>
      <c r="C340" s="243"/>
      <c r="D340" s="244"/>
      <c r="E340" s="244"/>
      <c r="F340" s="244"/>
      <c r="G340" s="244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45"/>
      <c r="Z340" s="145"/>
      <c r="AA340" s="145"/>
      <c r="AB340" s="145"/>
      <c r="AC340" s="145"/>
      <c r="AD340" s="145"/>
      <c r="AE340" s="145"/>
      <c r="AF340" s="145"/>
      <c r="AG340" s="145" t="s">
        <v>179</v>
      </c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</row>
    <row r="341" spans="1:60" x14ac:dyDescent="0.2">
      <c r="A341" s="160" t="s">
        <v>171</v>
      </c>
      <c r="B341" s="161" t="s">
        <v>104</v>
      </c>
      <c r="C341" s="176" t="s">
        <v>105</v>
      </c>
      <c r="D341" s="162"/>
      <c r="E341" s="163"/>
      <c r="F341" s="164"/>
      <c r="G341" s="164">
        <f>SUMIF(AG342:AG348,"&lt;&gt;NOR",G342:G348)</f>
        <v>0</v>
      </c>
      <c r="H341" s="164"/>
      <c r="I341" s="164">
        <f>SUM(I342:I348)</f>
        <v>0</v>
      </c>
      <c r="J341" s="164"/>
      <c r="K341" s="164">
        <f>SUM(K342:K348)</f>
        <v>0</v>
      </c>
      <c r="L341" s="164"/>
      <c r="M341" s="164">
        <f>SUM(M342:M348)</f>
        <v>0</v>
      </c>
      <c r="N341" s="164"/>
      <c r="O341" s="164">
        <f>SUM(O342:O348)</f>
        <v>0</v>
      </c>
      <c r="P341" s="164"/>
      <c r="Q341" s="164">
        <f>SUM(Q342:Q348)</f>
        <v>0</v>
      </c>
      <c r="R341" s="164"/>
      <c r="S341" s="164"/>
      <c r="T341" s="165"/>
      <c r="U341" s="159"/>
      <c r="V341" s="159">
        <f>SUM(V342:V348)</f>
        <v>341.9</v>
      </c>
      <c r="W341" s="159"/>
      <c r="X341" s="159"/>
      <c r="AG341" t="s">
        <v>172</v>
      </c>
    </row>
    <row r="342" spans="1:60" outlineLevel="1" x14ac:dyDescent="0.2">
      <c r="A342" s="166">
        <v>54</v>
      </c>
      <c r="B342" s="167" t="s">
        <v>503</v>
      </c>
      <c r="C342" s="177" t="s">
        <v>504</v>
      </c>
      <c r="D342" s="168" t="s">
        <v>198</v>
      </c>
      <c r="E342" s="169">
        <v>401.28881999999999</v>
      </c>
      <c r="F342" s="170"/>
      <c r="G342" s="171">
        <f>ROUND(E342*F342,2)</f>
        <v>0</v>
      </c>
      <c r="H342" s="170"/>
      <c r="I342" s="171">
        <f>ROUND(E342*H342,2)</f>
        <v>0</v>
      </c>
      <c r="J342" s="170"/>
      <c r="K342" s="171">
        <f>ROUND(E342*J342,2)</f>
        <v>0</v>
      </c>
      <c r="L342" s="171">
        <v>21</v>
      </c>
      <c r="M342" s="171">
        <f>G342*(1+L342/100)</f>
        <v>0</v>
      </c>
      <c r="N342" s="171">
        <v>0</v>
      </c>
      <c r="O342" s="171">
        <f>ROUND(E342*N342,2)</f>
        <v>0</v>
      </c>
      <c r="P342" s="171">
        <v>0</v>
      </c>
      <c r="Q342" s="171">
        <f>ROUND(E342*P342,2)</f>
        <v>0</v>
      </c>
      <c r="R342" s="171" t="s">
        <v>205</v>
      </c>
      <c r="S342" s="171" t="s">
        <v>182</v>
      </c>
      <c r="T342" s="172" t="s">
        <v>182</v>
      </c>
      <c r="U342" s="155">
        <v>0.85199999999999998</v>
      </c>
      <c r="V342" s="155">
        <f>ROUND(E342*U342,2)</f>
        <v>341.9</v>
      </c>
      <c r="W342" s="155"/>
      <c r="X342" s="155" t="s">
        <v>228</v>
      </c>
      <c r="Y342" s="145"/>
      <c r="Z342" s="145"/>
      <c r="AA342" s="145"/>
      <c r="AB342" s="145"/>
      <c r="AC342" s="145"/>
      <c r="AD342" s="145"/>
      <c r="AE342" s="145"/>
      <c r="AF342" s="145"/>
      <c r="AG342" s="145" t="s">
        <v>229</v>
      </c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  <c r="BC342" s="145"/>
      <c r="BD342" s="145"/>
      <c r="BE342" s="145"/>
      <c r="BF342" s="145"/>
      <c r="BG342" s="145"/>
      <c r="BH342" s="145"/>
    </row>
    <row r="343" spans="1:60" ht="22.5" outlineLevel="1" x14ac:dyDescent="0.2">
      <c r="A343" s="152"/>
      <c r="B343" s="153"/>
      <c r="C343" s="247" t="s">
        <v>505</v>
      </c>
      <c r="D343" s="248"/>
      <c r="E343" s="248"/>
      <c r="F343" s="248"/>
      <c r="G343" s="248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45"/>
      <c r="Z343" s="145"/>
      <c r="AA343" s="145"/>
      <c r="AB343" s="145"/>
      <c r="AC343" s="145"/>
      <c r="AD343" s="145"/>
      <c r="AE343" s="145"/>
      <c r="AF343" s="145"/>
      <c r="AG343" s="145" t="s">
        <v>207</v>
      </c>
      <c r="AH343" s="145"/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74" t="str">
        <f>C343</f>
        <v>přesun hmot pro budovy občanské výstavby (JKSO 801), budovy pro bydlení (JKSO 803) budovy pro výrobu a služby (JKSO 812) s nosnou svislou konstrukcí zděnou z cihel nebo tvárnic nebo kovovou</v>
      </c>
      <c r="BB343" s="145"/>
      <c r="BC343" s="145"/>
      <c r="BD343" s="145"/>
      <c r="BE343" s="145"/>
      <c r="BF343" s="145"/>
      <c r="BG343" s="145"/>
      <c r="BH343" s="145"/>
    </row>
    <row r="344" spans="1:60" outlineLevel="1" x14ac:dyDescent="0.2">
      <c r="A344" s="152"/>
      <c r="B344" s="153"/>
      <c r="C344" s="178" t="s">
        <v>506</v>
      </c>
      <c r="D344" s="157"/>
      <c r="E344" s="158"/>
      <c r="F344" s="155"/>
      <c r="G344" s="155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45"/>
      <c r="Z344" s="145"/>
      <c r="AA344" s="145"/>
      <c r="AB344" s="145"/>
      <c r="AC344" s="145"/>
      <c r="AD344" s="145"/>
      <c r="AE344" s="145"/>
      <c r="AF344" s="145"/>
      <c r="AG344" s="145" t="s">
        <v>178</v>
      </c>
      <c r="AH344" s="145">
        <v>0</v>
      </c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  <c r="BC344" s="145"/>
      <c r="BD344" s="145"/>
      <c r="BE344" s="145"/>
      <c r="BF344" s="145"/>
      <c r="BG344" s="145"/>
      <c r="BH344" s="145"/>
    </row>
    <row r="345" spans="1:60" ht="22.5" outlineLevel="1" x14ac:dyDescent="0.2">
      <c r="A345" s="152"/>
      <c r="B345" s="153"/>
      <c r="C345" s="178" t="s">
        <v>507</v>
      </c>
      <c r="D345" s="157"/>
      <c r="E345" s="158"/>
      <c r="F345" s="155"/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45"/>
      <c r="Z345" s="145"/>
      <c r="AA345" s="145"/>
      <c r="AB345" s="145"/>
      <c r="AC345" s="145"/>
      <c r="AD345" s="145"/>
      <c r="AE345" s="145"/>
      <c r="AF345" s="145"/>
      <c r="AG345" s="145" t="s">
        <v>178</v>
      </c>
      <c r="AH345" s="145">
        <v>0</v>
      </c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  <c r="BC345" s="145"/>
      <c r="BD345" s="145"/>
      <c r="BE345" s="145"/>
      <c r="BF345" s="145"/>
      <c r="BG345" s="145"/>
      <c r="BH345" s="145"/>
    </row>
    <row r="346" spans="1:60" outlineLevel="1" x14ac:dyDescent="0.2">
      <c r="A346" s="152"/>
      <c r="B346" s="153"/>
      <c r="C346" s="178" t="s">
        <v>508</v>
      </c>
      <c r="D346" s="157"/>
      <c r="E346" s="158"/>
      <c r="F346" s="155"/>
      <c r="G346" s="155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45"/>
      <c r="Z346" s="145"/>
      <c r="AA346" s="145"/>
      <c r="AB346" s="145"/>
      <c r="AC346" s="145"/>
      <c r="AD346" s="145"/>
      <c r="AE346" s="145"/>
      <c r="AF346" s="145"/>
      <c r="AG346" s="145" t="s">
        <v>178</v>
      </c>
      <c r="AH346" s="145">
        <v>0</v>
      </c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5"/>
      <c r="BE346" s="145"/>
      <c r="BF346" s="145"/>
      <c r="BG346" s="145"/>
      <c r="BH346" s="145"/>
    </row>
    <row r="347" spans="1:60" outlineLevel="1" x14ac:dyDescent="0.2">
      <c r="A347" s="152"/>
      <c r="B347" s="153"/>
      <c r="C347" s="178" t="s">
        <v>509</v>
      </c>
      <c r="D347" s="157"/>
      <c r="E347" s="158">
        <v>401.28881999999999</v>
      </c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45"/>
      <c r="Z347" s="145"/>
      <c r="AA347" s="145"/>
      <c r="AB347" s="145"/>
      <c r="AC347" s="145"/>
      <c r="AD347" s="145"/>
      <c r="AE347" s="145"/>
      <c r="AF347" s="145"/>
      <c r="AG347" s="145" t="s">
        <v>178</v>
      </c>
      <c r="AH347" s="145">
        <v>0</v>
      </c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  <c r="BC347" s="145"/>
      <c r="BD347" s="145"/>
      <c r="BE347" s="145"/>
      <c r="BF347" s="145"/>
      <c r="BG347" s="145"/>
      <c r="BH347" s="145"/>
    </row>
    <row r="348" spans="1:60" outlineLevel="1" x14ac:dyDescent="0.2">
      <c r="A348" s="152"/>
      <c r="B348" s="153"/>
      <c r="C348" s="239"/>
      <c r="D348" s="240"/>
      <c r="E348" s="240"/>
      <c r="F348" s="240"/>
      <c r="G348" s="240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45"/>
      <c r="Z348" s="145"/>
      <c r="AA348" s="145"/>
      <c r="AB348" s="145"/>
      <c r="AC348" s="145"/>
      <c r="AD348" s="145"/>
      <c r="AE348" s="145"/>
      <c r="AF348" s="145"/>
      <c r="AG348" s="145" t="s">
        <v>179</v>
      </c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  <c r="BC348" s="145"/>
      <c r="BD348" s="145"/>
      <c r="BE348" s="145"/>
      <c r="BF348" s="145"/>
      <c r="BG348" s="145"/>
      <c r="BH348" s="145"/>
    </row>
    <row r="349" spans="1:60" x14ac:dyDescent="0.2">
      <c r="A349" s="160" t="s">
        <v>171</v>
      </c>
      <c r="B349" s="161" t="s">
        <v>106</v>
      </c>
      <c r="C349" s="176" t="s">
        <v>107</v>
      </c>
      <c r="D349" s="162"/>
      <c r="E349" s="163"/>
      <c r="F349" s="164"/>
      <c r="G349" s="164">
        <f>SUMIF(AG350:AG353,"&lt;&gt;NOR",G350:G353)</f>
        <v>0</v>
      </c>
      <c r="H349" s="164"/>
      <c r="I349" s="164">
        <f>SUM(I350:I353)</f>
        <v>0</v>
      </c>
      <c r="J349" s="164"/>
      <c r="K349" s="164">
        <f>SUM(K350:K353)</f>
        <v>0</v>
      </c>
      <c r="L349" s="164"/>
      <c r="M349" s="164">
        <f>SUM(M350:M353)</f>
        <v>0</v>
      </c>
      <c r="N349" s="164"/>
      <c r="O349" s="164">
        <f>SUM(O350:O353)</f>
        <v>0</v>
      </c>
      <c r="P349" s="164"/>
      <c r="Q349" s="164">
        <f>SUM(Q350:Q353)</f>
        <v>0</v>
      </c>
      <c r="R349" s="164"/>
      <c r="S349" s="164"/>
      <c r="T349" s="165"/>
      <c r="U349" s="159"/>
      <c r="V349" s="159">
        <f>SUM(V350:V353)</f>
        <v>0</v>
      </c>
      <c r="W349" s="159"/>
      <c r="X349" s="159"/>
      <c r="AG349" t="s">
        <v>172</v>
      </c>
    </row>
    <row r="350" spans="1:60" outlineLevel="1" x14ac:dyDescent="0.2">
      <c r="A350" s="166">
        <v>55</v>
      </c>
      <c r="B350" s="167" t="s">
        <v>219</v>
      </c>
      <c r="C350" s="177" t="s">
        <v>220</v>
      </c>
      <c r="D350" s="168" t="s">
        <v>218</v>
      </c>
      <c r="E350" s="169">
        <v>3</v>
      </c>
      <c r="F350" s="170"/>
      <c r="G350" s="171">
        <f>ROUND(E350*F350,2)</f>
        <v>0</v>
      </c>
      <c r="H350" s="170"/>
      <c r="I350" s="171">
        <f>ROUND(E350*H350,2)</f>
        <v>0</v>
      </c>
      <c r="J350" s="170"/>
      <c r="K350" s="171">
        <f>ROUND(E350*J350,2)</f>
        <v>0</v>
      </c>
      <c r="L350" s="171">
        <v>21</v>
      </c>
      <c r="M350" s="171">
        <f>G350*(1+L350/100)</f>
        <v>0</v>
      </c>
      <c r="N350" s="171">
        <v>0</v>
      </c>
      <c r="O350" s="171">
        <f>ROUND(E350*N350,2)</f>
        <v>0</v>
      </c>
      <c r="P350" s="171">
        <v>0</v>
      </c>
      <c r="Q350" s="171">
        <f>ROUND(E350*P350,2)</f>
        <v>0</v>
      </c>
      <c r="R350" s="171"/>
      <c r="S350" s="171" t="s">
        <v>174</v>
      </c>
      <c r="T350" s="172" t="s">
        <v>175</v>
      </c>
      <c r="U350" s="155">
        <v>0</v>
      </c>
      <c r="V350" s="155">
        <f>ROUND(E350*U350,2)</f>
        <v>0</v>
      </c>
      <c r="W350" s="155"/>
      <c r="X350" s="155" t="s">
        <v>176</v>
      </c>
      <c r="Y350" s="145"/>
      <c r="Z350" s="145"/>
      <c r="AA350" s="145"/>
      <c r="AB350" s="145"/>
      <c r="AC350" s="145"/>
      <c r="AD350" s="145"/>
      <c r="AE350" s="145"/>
      <c r="AF350" s="145"/>
      <c r="AG350" s="145" t="s">
        <v>177</v>
      </c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45"/>
      <c r="BE350" s="145"/>
      <c r="BF350" s="145"/>
      <c r="BG350" s="145"/>
      <c r="BH350" s="145"/>
    </row>
    <row r="351" spans="1:60" outlineLevel="1" x14ac:dyDescent="0.2">
      <c r="A351" s="152"/>
      <c r="B351" s="153"/>
      <c r="C351" s="243"/>
      <c r="D351" s="244"/>
      <c r="E351" s="244"/>
      <c r="F351" s="244"/>
      <c r="G351" s="244"/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45"/>
      <c r="Z351" s="145"/>
      <c r="AA351" s="145"/>
      <c r="AB351" s="145"/>
      <c r="AC351" s="145"/>
      <c r="AD351" s="145"/>
      <c r="AE351" s="145"/>
      <c r="AF351" s="145"/>
      <c r="AG351" s="145" t="s">
        <v>179</v>
      </c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45"/>
      <c r="BE351" s="145"/>
      <c r="BF351" s="145"/>
      <c r="BG351" s="145"/>
      <c r="BH351" s="145"/>
    </row>
    <row r="352" spans="1:60" outlineLevel="1" x14ac:dyDescent="0.2">
      <c r="A352" s="166">
        <v>56</v>
      </c>
      <c r="B352" s="167" t="s">
        <v>221</v>
      </c>
      <c r="C352" s="177" t="s">
        <v>222</v>
      </c>
      <c r="D352" s="168" t="s">
        <v>173</v>
      </c>
      <c r="E352" s="169">
        <v>1</v>
      </c>
      <c r="F352" s="170"/>
      <c r="G352" s="171">
        <f>ROUND(E352*F352,2)</f>
        <v>0</v>
      </c>
      <c r="H352" s="170"/>
      <c r="I352" s="171">
        <f>ROUND(E352*H352,2)</f>
        <v>0</v>
      </c>
      <c r="J352" s="170"/>
      <c r="K352" s="171">
        <f>ROUND(E352*J352,2)</f>
        <v>0</v>
      </c>
      <c r="L352" s="171">
        <v>21</v>
      </c>
      <c r="M352" s="171">
        <f>G352*(1+L352/100)</f>
        <v>0</v>
      </c>
      <c r="N352" s="171">
        <v>0</v>
      </c>
      <c r="O352" s="171">
        <f>ROUND(E352*N352,2)</f>
        <v>0</v>
      </c>
      <c r="P352" s="171">
        <v>0</v>
      </c>
      <c r="Q352" s="171">
        <f>ROUND(E352*P352,2)</f>
        <v>0</v>
      </c>
      <c r="R352" s="171"/>
      <c r="S352" s="171" t="s">
        <v>174</v>
      </c>
      <c r="T352" s="172" t="s">
        <v>175</v>
      </c>
      <c r="U352" s="155">
        <v>0</v>
      </c>
      <c r="V352" s="155">
        <f>ROUND(E352*U352,2)</f>
        <v>0</v>
      </c>
      <c r="W352" s="155"/>
      <c r="X352" s="155" t="s">
        <v>176</v>
      </c>
      <c r="Y352" s="145"/>
      <c r="Z352" s="145"/>
      <c r="AA352" s="145"/>
      <c r="AB352" s="145"/>
      <c r="AC352" s="145"/>
      <c r="AD352" s="145"/>
      <c r="AE352" s="145"/>
      <c r="AF352" s="145"/>
      <c r="AG352" s="145" t="s">
        <v>177</v>
      </c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45"/>
      <c r="BE352" s="145"/>
      <c r="BF352" s="145"/>
      <c r="BG352" s="145"/>
      <c r="BH352" s="145"/>
    </row>
    <row r="353" spans="1:60" outlineLevel="1" x14ac:dyDescent="0.2">
      <c r="A353" s="152"/>
      <c r="B353" s="153"/>
      <c r="C353" s="243"/>
      <c r="D353" s="244"/>
      <c r="E353" s="244"/>
      <c r="F353" s="244"/>
      <c r="G353" s="244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45"/>
      <c r="Z353" s="145"/>
      <c r="AA353" s="145"/>
      <c r="AB353" s="145"/>
      <c r="AC353" s="145"/>
      <c r="AD353" s="145"/>
      <c r="AE353" s="145"/>
      <c r="AF353" s="145"/>
      <c r="AG353" s="145" t="s">
        <v>179</v>
      </c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  <c r="BC353" s="145"/>
      <c r="BD353" s="145"/>
      <c r="BE353" s="145"/>
      <c r="BF353" s="145"/>
      <c r="BG353" s="145"/>
      <c r="BH353" s="145"/>
    </row>
    <row r="354" spans="1:60" x14ac:dyDescent="0.2">
      <c r="A354" s="160" t="s">
        <v>171</v>
      </c>
      <c r="B354" s="161" t="s">
        <v>108</v>
      </c>
      <c r="C354" s="176" t="s">
        <v>109</v>
      </c>
      <c r="D354" s="162"/>
      <c r="E354" s="163"/>
      <c r="F354" s="164"/>
      <c r="G354" s="164">
        <f>SUMIF(AG355:AG390,"&lt;&gt;NOR",G355:G390)</f>
        <v>0</v>
      </c>
      <c r="H354" s="164"/>
      <c r="I354" s="164">
        <f>SUM(I355:I390)</f>
        <v>0</v>
      </c>
      <c r="J354" s="164"/>
      <c r="K354" s="164">
        <f>SUM(K355:K390)</f>
        <v>0</v>
      </c>
      <c r="L354" s="164"/>
      <c r="M354" s="164">
        <f>SUM(M355:M390)</f>
        <v>0</v>
      </c>
      <c r="N354" s="164"/>
      <c r="O354" s="164">
        <f>SUM(O355:O390)</f>
        <v>0.62</v>
      </c>
      <c r="P354" s="164"/>
      <c r="Q354" s="164">
        <f>SUM(Q355:Q390)</f>
        <v>0</v>
      </c>
      <c r="R354" s="164"/>
      <c r="S354" s="164"/>
      <c r="T354" s="165"/>
      <c r="U354" s="159"/>
      <c r="V354" s="159">
        <f>SUM(V355:V390)</f>
        <v>139.1</v>
      </c>
      <c r="W354" s="159"/>
      <c r="X354" s="159"/>
      <c r="AG354" t="s">
        <v>172</v>
      </c>
    </row>
    <row r="355" spans="1:60" ht="22.5" outlineLevel="1" x14ac:dyDescent="0.2">
      <c r="A355" s="166">
        <v>57</v>
      </c>
      <c r="B355" s="167" t="s">
        <v>510</v>
      </c>
      <c r="C355" s="177" t="s">
        <v>511</v>
      </c>
      <c r="D355" s="168" t="s">
        <v>193</v>
      </c>
      <c r="E355" s="169">
        <v>46.62</v>
      </c>
      <c r="F355" s="170"/>
      <c r="G355" s="171">
        <f>ROUND(E355*F355,2)</f>
        <v>0</v>
      </c>
      <c r="H355" s="170"/>
      <c r="I355" s="171">
        <f>ROUND(E355*H355,2)</f>
        <v>0</v>
      </c>
      <c r="J355" s="170"/>
      <c r="K355" s="171">
        <f>ROUND(E355*J355,2)</f>
        <v>0</v>
      </c>
      <c r="L355" s="171">
        <v>21</v>
      </c>
      <c r="M355" s="171">
        <f>G355*(1+L355/100)</f>
        <v>0</v>
      </c>
      <c r="N355" s="171">
        <v>8.0000000000000007E-5</v>
      </c>
      <c r="O355" s="171">
        <f>ROUND(E355*N355,2)</f>
        <v>0</v>
      </c>
      <c r="P355" s="171">
        <v>0</v>
      </c>
      <c r="Q355" s="171">
        <f>ROUND(E355*P355,2)</f>
        <v>0</v>
      </c>
      <c r="R355" s="171" t="s">
        <v>227</v>
      </c>
      <c r="S355" s="171" t="s">
        <v>182</v>
      </c>
      <c r="T355" s="172" t="s">
        <v>182</v>
      </c>
      <c r="U355" s="155">
        <v>0.34</v>
      </c>
      <c r="V355" s="155">
        <f>ROUND(E355*U355,2)</f>
        <v>15.85</v>
      </c>
      <c r="W355" s="155"/>
      <c r="X355" s="155" t="s">
        <v>176</v>
      </c>
      <c r="Y355" s="145"/>
      <c r="Z355" s="145"/>
      <c r="AA355" s="145"/>
      <c r="AB355" s="145"/>
      <c r="AC355" s="145"/>
      <c r="AD355" s="145"/>
      <c r="AE355" s="145"/>
      <c r="AF355" s="145"/>
      <c r="AG355" s="145" t="s">
        <v>177</v>
      </c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45"/>
      <c r="BE355" s="145"/>
      <c r="BF355" s="145"/>
      <c r="BG355" s="145"/>
      <c r="BH355" s="145"/>
    </row>
    <row r="356" spans="1:60" outlineLevel="1" x14ac:dyDescent="0.2">
      <c r="A356" s="152"/>
      <c r="B356" s="153"/>
      <c r="C356" s="178" t="s">
        <v>291</v>
      </c>
      <c r="D356" s="157"/>
      <c r="E356" s="158"/>
      <c r="F356" s="155"/>
      <c r="G356" s="155"/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45"/>
      <c r="Z356" s="145"/>
      <c r="AA356" s="145"/>
      <c r="AB356" s="145"/>
      <c r="AC356" s="145"/>
      <c r="AD356" s="145"/>
      <c r="AE356" s="145"/>
      <c r="AF356" s="145"/>
      <c r="AG356" s="145" t="s">
        <v>178</v>
      </c>
      <c r="AH356" s="145">
        <v>0</v>
      </c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45"/>
      <c r="BE356" s="145"/>
      <c r="BF356" s="145"/>
      <c r="BG356" s="145"/>
      <c r="BH356" s="145"/>
    </row>
    <row r="357" spans="1:60" outlineLevel="1" x14ac:dyDescent="0.2">
      <c r="A357" s="152"/>
      <c r="B357" s="153"/>
      <c r="C357" s="178" t="s">
        <v>512</v>
      </c>
      <c r="D357" s="157"/>
      <c r="E357" s="158">
        <v>46.62</v>
      </c>
      <c r="F357" s="155"/>
      <c r="G357" s="155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45"/>
      <c r="Z357" s="145"/>
      <c r="AA357" s="145"/>
      <c r="AB357" s="145"/>
      <c r="AC357" s="145"/>
      <c r="AD357" s="145"/>
      <c r="AE357" s="145"/>
      <c r="AF357" s="145"/>
      <c r="AG357" s="145" t="s">
        <v>178</v>
      </c>
      <c r="AH357" s="145">
        <v>0</v>
      </c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5"/>
      <c r="BC357" s="145"/>
      <c r="BD357" s="145"/>
      <c r="BE357" s="145"/>
      <c r="BF357" s="145"/>
      <c r="BG357" s="145"/>
      <c r="BH357" s="145"/>
    </row>
    <row r="358" spans="1:60" outlineLevel="1" x14ac:dyDescent="0.2">
      <c r="A358" s="152"/>
      <c r="B358" s="153"/>
      <c r="C358" s="239"/>
      <c r="D358" s="240"/>
      <c r="E358" s="240"/>
      <c r="F358" s="240"/>
      <c r="G358" s="240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45"/>
      <c r="Z358" s="145"/>
      <c r="AA358" s="145"/>
      <c r="AB358" s="145"/>
      <c r="AC358" s="145"/>
      <c r="AD358" s="145"/>
      <c r="AE358" s="145"/>
      <c r="AF358" s="145"/>
      <c r="AG358" s="145" t="s">
        <v>179</v>
      </c>
      <c r="AH358" s="145"/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  <c r="BC358" s="145"/>
      <c r="BD358" s="145"/>
      <c r="BE358" s="145"/>
      <c r="BF358" s="145"/>
      <c r="BG358" s="145"/>
      <c r="BH358" s="145"/>
    </row>
    <row r="359" spans="1:60" outlineLevel="1" x14ac:dyDescent="0.2">
      <c r="A359" s="166">
        <v>58</v>
      </c>
      <c r="B359" s="167" t="s">
        <v>223</v>
      </c>
      <c r="C359" s="177" t="s">
        <v>513</v>
      </c>
      <c r="D359" s="168" t="s">
        <v>193</v>
      </c>
      <c r="E359" s="169">
        <v>273.88400000000001</v>
      </c>
      <c r="F359" s="170"/>
      <c r="G359" s="171">
        <f>ROUND(E359*F359,2)</f>
        <v>0</v>
      </c>
      <c r="H359" s="170"/>
      <c r="I359" s="171">
        <f>ROUND(E359*H359,2)</f>
        <v>0</v>
      </c>
      <c r="J359" s="170"/>
      <c r="K359" s="171">
        <f>ROUND(E359*J359,2)</f>
        <v>0</v>
      </c>
      <c r="L359" s="171">
        <v>21</v>
      </c>
      <c r="M359" s="171">
        <f>G359*(1+L359/100)</f>
        <v>0</v>
      </c>
      <c r="N359" s="171">
        <v>0</v>
      </c>
      <c r="O359" s="171">
        <f>ROUND(E359*N359,2)</f>
        <v>0</v>
      </c>
      <c r="P359" s="171">
        <v>0</v>
      </c>
      <c r="Q359" s="171">
        <f>ROUND(E359*P359,2)</f>
        <v>0</v>
      </c>
      <c r="R359" s="171" t="s">
        <v>227</v>
      </c>
      <c r="S359" s="171" t="s">
        <v>182</v>
      </c>
      <c r="T359" s="172" t="s">
        <v>182</v>
      </c>
      <c r="U359" s="155">
        <v>0.36</v>
      </c>
      <c r="V359" s="155">
        <f>ROUND(E359*U359,2)</f>
        <v>98.6</v>
      </c>
      <c r="W359" s="155"/>
      <c r="X359" s="155" t="s">
        <v>176</v>
      </c>
      <c r="Y359" s="145"/>
      <c r="Z359" s="145"/>
      <c r="AA359" s="145"/>
      <c r="AB359" s="145"/>
      <c r="AC359" s="145"/>
      <c r="AD359" s="145"/>
      <c r="AE359" s="145"/>
      <c r="AF359" s="145"/>
      <c r="AG359" s="145" t="s">
        <v>177</v>
      </c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45"/>
      <c r="BE359" s="145"/>
      <c r="BF359" s="145"/>
      <c r="BG359" s="145"/>
      <c r="BH359" s="145"/>
    </row>
    <row r="360" spans="1:60" outlineLevel="1" x14ac:dyDescent="0.2">
      <c r="A360" s="152"/>
      <c r="B360" s="153"/>
      <c r="C360" s="178" t="s">
        <v>291</v>
      </c>
      <c r="D360" s="157"/>
      <c r="E360" s="158"/>
      <c r="F360" s="155"/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45"/>
      <c r="Z360" s="145"/>
      <c r="AA360" s="145"/>
      <c r="AB360" s="145"/>
      <c r="AC360" s="145"/>
      <c r="AD360" s="145"/>
      <c r="AE360" s="145"/>
      <c r="AF360" s="145"/>
      <c r="AG360" s="145" t="s">
        <v>178</v>
      </c>
      <c r="AH360" s="145">
        <v>0</v>
      </c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  <c r="BC360" s="145"/>
      <c r="BD360" s="145"/>
      <c r="BE360" s="145"/>
      <c r="BF360" s="145"/>
      <c r="BG360" s="145"/>
      <c r="BH360" s="145"/>
    </row>
    <row r="361" spans="1:60" outlineLevel="1" x14ac:dyDescent="0.2">
      <c r="A361" s="152"/>
      <c r="B361" s="153"/>
      <c r="C361" s="178" t="s">
        <v>514</v>
      </c>
      <c r="D361" s="157"/>
      <c r="E361" s="158">
        <v>273.88400000000001</v>
      </c>
      <c r="F361" s="155"/>
      <c r="G361" s="155"/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45"/>
      <c r="Z361" s="145"/>
      <c r="AA361" s="145"/>
      <c r="AB361" s="145"/>
      <c r="AC361" s="145"/>
      <c r="AD361" s="145"/>
      <c r="AE361" s="145"/>
      <c r="AF361" s="145"/>
      <c r="AG361" s="145" t="s">
        <v>178</v>
      </c>
      <c r="AH361" s="145">
        <v>0</v>
      </c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  <c r="BC361" s="145"/>
      <c r="BD361" s="145"/>
      <c r="BE361" s="145"/>
      <c r="BF361" s="145"/>
      <c r="BG361" s="145"/>
      <c r="BH361" s="145"/>
    </row>
    <row r="362" spans="1:60" outlineLevel="1" x14ac:dyDescent="0.2">
      <c r="A362" s="152"/>
      <c r="B362" s="153"/>
      <c r="C362" s="239"/>
      <c r="D362" s="240"/>
      <c r="E362" s="240"/>
      <c r="F362" s="240"/>
      <c r="G362" s="240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45"/>
      <c r="Z362" s="145"/>
      <c r="AA362" s="145"/>
      <c r="AB362" s="145"/>
      <c r="AC362" s="145"/>
      <c r="AD362" s="145"/>
      <c r="AE362" s="145"/>
      <c r="AF362" s="145"/>
      <c r="AG362" s="145" t="s">
        <v>179</v>
      </c>
      <c r="AH362" s="145"/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  <c r="BC362" s="145"/>
      <c r="BD362" s="145"/>
      <c r="BE362" s="145"/>
      <c r="BF362" s="145"/>
      <c r="BG362" s="145"/>
      <c r="BH362" s="145"/>
    </row>
    <row r="363" spans="1:60" ht="22.5" outlineLevel="1" x14ac:dyDescent="0.2">
      <c r="A363" s="166">
        <v>59</v>
      </c>
      <c r="B363" s="167" t="s">
        <v>225</v>
      </c>
      <c r="C363" s="177" t="s">
        <v>515</v>
      </c>
      <c r="D363" s="168" t="s">
        <v>193</v>
      </c>
      <c r="E363" s="169">
        <v>273.88400000000001</v>
      </c>
      <c r="F363" s="170"/>
      <c r="G363" s="171">
        <f>ROUND(E363*F363,2)</f>
        <v>0</v>
      </c>
      <c r="H363" s="170"/>
      <c r="I363" s="171">
        <f>ROUND(E363*H363,2)</f>
        <v>0</v>
      </c>
      <c r="J363" s="170"/>
      <c r="K363" s="171">
        <f>ROUND(E363*J363,2)</f>
        <v>0</v>
      </c>
      <c r="L363" s="171">
        <v>21</v>
      </c>
      <c r="M363" s="171">
        <f>G363*(1+L363/100)</f>
        <v>0</v>
      </c>
      <c r="N363" s="171">
        <v>0</v>
      </c>
      <c r="O363" s="171">
        <f>ROUND(E363*N363,2)</f>
        <v>0</v>
      </c>
      <c r="P363" s="171">
        <v>0</v>
      </c>
      <c r="Q363" s="171">
        <f>ROUND(E363*P363,2)</f>
        <v>0</v>
      </c>
      <c r="R363" s="171" t="s">
        <v>227</v>
      </c>
      <c r="S363" s="171" t="s">
        <v>182</v>
      </c>
      <c r="T363" s="172" t="s">
        <v>182</v>
      </c>
      <c r="U363" s="155">
        <v>0.09</v>
      </c>
      <c r="V363" s="155">
        <f>ROUND(E363*U363,2)</f>
        <v>24.65</v>
      </c>
      <c r="W363" s="155"/>
      <c r="X363" s="155" t="s">
        <v>176</v>
      </c>
      <c r="Y363" s="145"/>
      <c r="Z363" s="145"/>
      <c r="AA363" s="145"/>
      <c r="AB363" s="145"/>
      <c r="AC363" s="145"/>
      <c r="AD363" s="145"/>
      <c r="AE363" s="145"/>
      <c r="AF363" s="145"/>
      <c r="AG363" s="145" t="s">
        <v>177</v>
      </c>
      <c r="AH363" s="145"/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  <c r="BC363" s="145"/>
      <c r="BD363" s="145"/>
      <c r="BE363" s="145"/>
      <c r="BF363" s="145"/>
      <c r="BG363" s="145"/>
      <c r="BH363" s="145"/>
    </row>
    <row r="364" spans="1:60" outlineLevel="1" x14ac:dyDescent="0.2">
      <c r="A364" s="152"/>
      <c r="B364" s="153"/>
      <c r="C364" s="178" t="s">
        <v>291</v>
      </c>
      <c r="D364" s="157"/>
      <c r="E364" s="158"/>
      <c r="F364" s="155"/>
      <c r="G364" s="155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45"/>
      <c r="Z364" s="145"/>
      <c r="AA364" s="145"/>
      <c r="AB364" s="145"/>
      <c r="AC364" s="145"/>
      <c r="AD364" s="145"/>
      <c r="AE364" s="145"/>
      <c r="AF364" s="145"/>
      <c r="AG364" s="145" t="s">
        <v>178</v>
      </c>
      <c r="AH364" s="145">
        <v>0</v>
      </c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  <c r="BC364" s="145"/>
      <c r="BD364" s="145"/>
      <c r="BE364" s="145"/>
      <c r="BF364" s="145"/>
      <c r="BG364" s="145"/>
      <c r="BH364" s="145"/>
    </row>
    <row r="365" spans="1:60" outlineLevel="1" x14ac:dyDescent="0.2">
      <c r="A365" s="152"/>
      <c r="B365" s="153"/>
      <c r="C365" s="178" t="s">
        <v>514</v>
      </c>
      <c r="D365" s="157"/>
      <c r="E365" s="158">
        <v>273.88400000000001</v>
      </c>
      <c r="F365" s="155"/>
      <c r="G365" s="155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45"/>
      <c r="Z365" s="145"/>
      <c r="AA365" s="145"/>
      <c r="AB365" s="145"/>
      <c r="AC365" s="145"/>
      <c r="AD365" s="145"/>
      <c r="AE365" s="145"/>
      <c r="AF365" s="145"/>
      <c r="AG365" s="145" t="s">
        <v>178</v>
      </c>
      <c r="AH365" s="145">
        <v>0</v>
      </c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  <c r="BC365" s="145"/>
      <c r="BD365" s="145"/>
      <c r="BE365" s="145"/>
      <c r="BF365" s="145"/>
      <c r="BG365" s="145"/>
      <c r="BH365" s="145"/>
    </row>
    <row r="366" spans="1:60" outlineLevel="1" x14ac:dyDescent="0.2">
      <c r="A366" s="152"/>
      <c r="B366" s="153"/>
      <c r="C366" s="239"/>
      <c r="D366" s="240"/>
      <c r="E366" s="240"/>
      <c r="F366" s="240"/>
      <c r="G366" s="240"/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45"/>
      <c r="Z366" s="145"/>
      <c r="AA366" s="145"/>
      <c r="AB366" s="145"/>
      <c r="AC366" s="145"/>
      <c r="AD366" s="145"/>
      <c r="AE366" s="145"/>
      <c r="AF366" s="145"/>
      <c r="AG366" s="145" t="s">
        <v>179</v>
      </c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  <c r="BC366" s="145"/>
      <c r="BD366" s="145"/>
      <c r="BE366" s="145"/>
      <c r="BF366" s="145"/>
      <c r="BG366" s="145"/>
      <c r="BH366" s="145"/>
    </row>
    <row r="367" spans="1:60" ht="22.5" outlineLevel="1" x14ac:dyDescent="0.2">
      <c r="A367" s="166">
        <v>60</v>
      </c>
      <c r="B367" s="167" t="s">
        <v>516</v>
      </c>
      <c r="C367" s="177" t="s">
        <v>517</v>
      </c>
      <c r="D367" s="168" t="s">
        <v>193</v>
      </c>
      <c r="E367" s="169">
        <v>44.359000000000002</v>
      </c>
      <c r="F367" s="170"/>
      <c r="G367" s="171">
        <f>ROUND(E367*F367,2)</f>
        <v>0</v>
      </c>
      <c r="H367" s="170"/>
      <c r="I367" s="171">
        <f>ROUND(E367*H367,2)</f>
        <v>0</v>
      </c>
      <c r="J367" s="170"/>
      <c r="K367" s="171">
        <f>ROUND(E367*J367,2)</f>
        <v>0</v>
      </c>
      <c r="L367" s="171">
        <v>21</v>
      </c>
      <c r="M367" s="171">
        <f>G367*(1+L367/100)</f>
        <v>0</v>
      </c>
      <c r="N367" s="171">
        <v>3.7799999999999999E-3</v>
      </c>
      <c r="O367" s="171">
        <f>ROUND(E367*N367,2)</f>
        <v>0.17</v>
      </c>
      <c r="P367" s="171">
        <v>0</v>
      </c>
      <c r="Q367" s="171">
        <f>ROUND(E367*P367,2)</f>
        <v>0</v>
      </c>
      <c r="R367" s="171" t="s">
        <v>518</v>
      </c>
      <c r="S367" s="171" t="s">
        <v>182</v>
      </c>
      <c r="T367" s="172" t="s">
        <v>182</v>
      </c>
      <c r="U367" s="155">
        <v>0</v>
      </c>
      <c r="V367" s="155">
        <f>ROUND(E367*U367,2)</f>
        <v>0</v>
      </c>
      <c r="W367" s="155"/>
      <c r="X367" s="155" t="s">
        <v>196</v>
      </c>
      <c r="Y367" s="145"/>
      <c r="Z367" s="145"/>
      <c r="AA367" s="145"/>
      <c r="AB367" s="145"/>
      <c r="AC367" s="145"/>
      <c r="AD367" s="145"/>
      <c r="AE367" s="145"/>
      <c r="AF367" s="145"/>
      <c r="AG367" s="145" t="s">
        <v>285</v>
      </c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  <c r="BC367" s="145"/>
      <c r="BD367" s="145"/>
      <c r="BE367" s="145"/>
      <c r="BF367" s="145"/>
      <c r="BG367" s="145"/>
      <c r="BH367" s="145"/>
    </row>
    <row r="368" spans="1:60" ht="22.5" outlineLevel="1" x14ac:dyDescent="0.2">
      <c r="A368" s="152"/>
      <c r="B368" s="153"/>
      <c r="C368" s="241" t="s">
        <v>519</v>
      </c>
      <c r="D368" s="242"/>
      <c r="E368" s="242"/>
      <c r="F368" s="242"/>
      <c r="G368" s="242"/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45"/>
      <c r="Z368" s="145"/>
      <c r="AA368" s="145"/>
      <c r="AB368" s="145"/>
      <c r="AC368" s="145"/>
      <c r="AD368" s="145"/>
      <c r="AE368" s="145"/>
      <c r="AF368" s="145"/>
      <c r="AG368" s="145" t="s">
        <v>191</v>
      </c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74" t="str">
        <f>C368</f>
        <v>Nanesení hydroizolační stěrky ve dvou vrstvách. Vlepení těsnicí pásky do spoje podlaha-stěna, přitlačení a uhlazení, přetažení pásky další vrstvou izolační stěrky.</v>
      </c>
      <c r="BB368" s="145"/>
      <c r="BC368" s="145"/>
      <c r="BD368" s="145"/>
      <c r="BE368" s="145"/>
      <c r="BF368" s="145"/>
      <c r="BG368" s="145"/>
      <c r="BH368" s="145"/>
    </row>
    <row r="369" spans="1:60" outlineLevel="1" x14ac:dyDescent="0.2">
      <c r="A369" s="152"/>
      <c r="B369" s="153"/>
      <c r="C369" s="178" t="s">
        <v>208</v>
      </c>
      <c r="D369" s="157"/>
      <c r="E369" s="158"/>
      <c r="F369" s="155"/>
      <c r="G369" s="155"/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45"/>
      <c r="Z369" s="145"/>
      <c r="AA369" s="145"/>
      <c r="AB369" s="145"/>
      <c r="AC369" s="145"/>
      <c r="AD369" s="145"/>
      <c r="AE369" s="145"/>
      <c r="AF369" s="145"/>
      <c r="AG369" s="145" t="s">
        <v>178</v>
      </c>
      <c r="AH369" s="145">
        <v>0</v>
      </c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  <c r="BC369" s="145"/>
      <c r="BD369" s="145"/>
      <c r="BE369" s="145"/>
      <c r="BF369" s="145"/>
      <c r="BG369" s="145"/>
      <c r="BH369" s="145"/>
    </row>
    <row r="370" spans="1:60" outlineLevel="1" x14ac:dyDescent="0.2">
      <c r="A370" s="152"/>
      <c r="B370" s="153"/>
      <c r="C370" s="178" t="s">
        <v>501</v>
      </c>
      <c r="D370" s="157"/>
      <c r="E370" s="158"/>
      <c r="F370" s="155"/>
      <c r="G370" s="155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45"/>
      <c r="Z370" s="145"/>
      <c r="AA370" s="145"/>
      <c r="AB370" s="145"/>
      <c r="AC370" s="145"/>
      <c r="AD370" s="145"/>
      <c r="AE370" s="145"/>
      <c r="AF370" s="145"/>
      <c r="AG370" s="145" t="s">
        <v>178</v>
      </c>
      <c r="AH370" s="145">
        <v>0</v>
      </c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45"/>
      <c r="BE370" s="145"/>
      <c r="BF370" s="145"/>
      <c r="BG370" s="145"/>
      <c r="BH370" s="145"/>
    </row>
    <row r="371" spans="1:60" outlineLevel="1" x14ac:dyDescent="0.2">
      <c r="A371" s="152"/>
      <c r="B371" s="153"/>
      <c r="C371" s="178" t="s">
        <v>360</v>
      </c>
      <c r="D371" s="157"/>
      <c r="E371" s="158">
        <v>19.899999999999999</v>
      </c>
      <c r="F371" s="155"/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45"/>
      <c r="Z371" s="145"/>
      <c r="AA371" s="145"/>
      <c r="AB371" s="145"/>
      <c r="AC371" s="145"/>
      <c r="AD371" s="145"/>
      <c r="AE371" s="145"/>
      <c r="AF371" s="145"/>
      <c r="AG371" s="145" t="s">
        <v>178</v>
      </c>
      <c r="AH371" s="145">
        <v>0</v>
      </c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  <c r="BC371" s="145"/>
      <c r="BD371" s="145"/>
      <c r="BE371" s="145"/>
      <c r="BF371" s="145"/>
      <c r="BG371" s="145"/>
      <c r="BH371" s="145"/>
    </row>
    <row r="372" spans="1:60" outlineLevel="1" x14ac:dyDescent="0.2">
      <c r="A372" s="152"/>
      <c r="B372" s="153"/>
      <c r="C372" s="178" t="s">
        <v>520</v>
      </c>
      <c r="D372" s="157"/>
      <c r="E372" s="158"/>
      <c r="F372" s="155"/>
      <c r="G372" s="155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45"/>
      <c r="Z372" s="145"/>
      <c r="AA372" s="145"/>
      <c r="AB372" s="145"/>
      <c r="AC372" s="145"/>
      <c r="AD372" s="145"/>
      <c r="AE372" s="145"/>
      <c r="AF372" s="145"/>
      <c r="AG372" s="145" t="s">
        <v>178</v>
      </c>
      <c r="AH372" s="145">
        <v>0</v>
      </c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  <c r="BC372" s="145"/>
      <c r="BD372" s="145"/>
      <c r="BE372" s="145"/>
      <c r="BF372" s="145"/>
      <c r="BG372" s="145"/>
      <c r="BH372" s="145"/>
    </row>
    <row r="373" spans="1:60" outlineLevel="1" x14ac:dyDescent="0.2">
      <c r="A373" s="152"/>
      <c r="B373" s="153"/>
      <c r="C373" s="178" t="s">
        <v>521</v>
      </c>
      <c r="D373" s="157"/>
      <c r="E373" s="158"/>
      <c r="F373" s="155"/>
      <c r="G373" s="155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45"/>
      <c r="Z373" s="145"/>
      <c r="AA373" s="145"/>
      <c r="AB373" s="145"/>
      <c r="AC373" s="145"/>
      <c r="AD373" s="145"/>
      <c r="AE373" s="145"/>
      <c r="AF373" s="145"/>
      <c r="AG373" s="145" t="s">
        <v>178</v>
      </c>
      <c r="AH373" s="145">
        <v>0</v>
      </c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  <c r="BC373" s="145"/>
      <c r="BD373" s="145"/>
      <c r="BE373" s="145"/>
      <c r="BF373" s="145"/>
      <c r="BG373" s="145"/>
      <c r="BH373" s="145"/>
    </row>
    <row r="374" spans="1:60" outlineLevel="1" x14ac:dyDescent="0.2">
      <c r="A374" s="152"/>
      <c r="B374" s="153"/>
      <c r="C374" s="178" t="s">
        <v>522</v>
      </c>
      <c r="D374" s="157"/>
      <c r="E374" s="158">
        <v>24.459</v>
      </c>
      <c r="F374" s="155"/>
      <c r="G374" s="155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45"/>
      <c r="Z374" s="145"/>
      <c r="AA374" s="145"/>
      <c r="AB374" s="145"/>
      <c r="AC374" s="145"/>
      <c r="AD374" s="145"/>
      <c r="AE374" s="145"/>
      <c r="AF374" s="145"/>
      <c r="AG374" s="145" t="s">
        <v>178</v>
      </c>
      <c r="AH374" s="145">
        <v>0</v>
      </c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  <c r="BC374" s="145"/>
      <c r="BD374" s="145"/>
      <c r="BE374" s="145"/>
      <c r="BF374" s="145"/>
      <c r="BG374" s="145"/>
      <c r="BH374" s="145"/>
    </row>
    <row r="375" spans="1:60" outlineLevel="1" x14ac:dyDescent="0.2">
      <c r="A375" s="152"/>
      <c r="B375" s="153"/>
      <c r="C375" s="239"/>
      <c r="D375" s="240"/>
      <c r="E375" s="240"/>
      <c r="F375" s="240"/>
      <c r="G375" s="240"/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45"/>
      <c r="Z375" s="145"/>
      <c r="AA375" s="145"/>
      <c r="AB375" s="145"/>
      <c r="AC375" s="145"/>
      <c r="AD375" s="145"/>
      <c r="AE375" s="145"/>
      <c r="AF375" s="145"/>
      <c r="AG375" s="145" t="s">
        <v>179</v>
      </c>
      <c r="AH375" s="145"/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145"/>
      <c r="AY375" s="145"/>
      <c r="AZ375" s="145"/>
      <c r="BA375" s="145"/>
      <c r="BB375" s="145"/>
      <c r="BC375" s="145"/>
      <c r="BD375" s="145"/>
      <c r="BE375" s="145"/>
      <c r="BF375" s="145"/>
      <c r="BG375" s="145"/>
      <c r="BH375" s="145"/>
    </row>
    <row r="376" spans="1:60" outlineLevel="1" x14ac:dyDescent="0.2">
      <c r="A376" s="166">
        <v>61</v>
      </c>
      <c r="B376" s="167" t="s">
        <v>523</v>
      </c>
      <c r="C376" s="177" t="s">
        <v>524</v>
      </c>
      <c r="D376" s="168" t="s">
        <v>193</v>
      </c>
      <c r="E376" s="169">
        <v>53.613</v>
      </c>
      <c r="F376" s="170"/>
      <c r="G376" s="171">
        <f>ROUND(E376*F376,2)</f>
        <v>0</v>
      </c>
      <c r="H376" s="170"/>
      <c r="I376" s="171">
        <f>ROUND(E376*H376,2)</f>
        <v>0</v>
      </c>
      <c r="J376" s="170"/>
      <c r="K376" s="171">
        <f>ROUND(E376*J376,2)</f>
        <v>0</v>
      </c>
      <c r="L376" s="171">
        <v>21</v>
      </c>
      <c r="M376" s="171">
        <f>G376*(1+L376/100)</f>
        <v>0</v>
      </c>
      <c r="N376" s="171">
        <v>2.0000000000000001E-4</v>
      </c>
      <c r="O376" s="171">
        <f>ROUND(E376*N376,2)</f>
        <v>0.01</v>
      </c>
      <c r="P376" s="171">
        <v>0</v>
      </c>
      <c r="Q376" s="171">
        <f>ROUND(E376*P376,2)</f>
        <v>0</v>
      </c>
      <c r="R376" s="171" t="s">
        <v>199</v>
      </c>
      <c r="S376" s="171" t="s">
        <v>182</v>
      </c>
      <c r="T376" s="172" t="s">
        <v>182</v>
      </c>
      <c r="U376" s="155">
        <v>0</v>
      </c>
      <c r="V376" s="155">
        <f>ROUND(E376*U376,2)</f>
        <v>0</v>
      </c>
      <c r="W376" s="155"/>
      <c r="X376" s="155" t="s">
        <v>200</v>
      </c>
      <c r="Y376" s="145"/>
      <c r="Z376" s="145"/>
      <c r="AA376" s="145"/>
      <c r="AB376" s="145"/>
      <c r="AC376" s="145"/>
      <c r="AD376" s="145"/>
      <c r="AE376" s="145"/>
      <c r="AF376" s="145"/>
      <c r="AG376" s="145" t="s">
        <v>525</v>
      </c>
      <c r="AH376" s="145"/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145"/>
      <c r="AY376" s="145"/>
      <c r="AZ376" s="145"/>
      <c r="BA376" s="145"/>
      <c r="BB376" s="145"/>
      <c r="BC376" s="145"/>
      <c r="BD376" s="145"/>
      <c r="BE376" s="145"/>
      <c r="BF376" s="145"/>
      <c r="BG376" s="145"/>
      <c r="BH376" s="145"/>
    </row>
    <row r="377" spans="1:60" outlineLevel="1" x14ac:dyDescent="0.2">
      <c r="A377" s="152"/>
      <c r="B377" s="153"/>
      <c r="C377" s="178" t="s">
        <v>291</v>
      </c>
      <c r="D377" s="157"/>
      <c r="E377" s="158"/>
      <c r="F377" s="155"/>
      <c r="G377" s="155"/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Y377" s="145"/>
      <c r="Z377" s="145"/>
      <c r="AA377" s="145"/>
      <c r="AB377" s="145"/>
      <c r="AC377" s="145"/>
      <c r="AD377" s="145"/>
      <c r="AE377" s="145"/>
      <c r="AF377" s="145"/>
      <c r="AG377" s="145" t="s">
        <v>178</v>
      </c>
      <c r="AH377" s="145">
        <v>0</v>
      </c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  <c r="AU377" s="145"/>
      <c r="AV377" s="145"/>
      <c r="AW377" s="145"/>
      <c r="AX377" s="145"/>
      <c r="AY377" s="145"/>
      <c r="AZ377" s="145"/>
      <c r="BA377" s="145"/>
      <c r="BB377" s="145"/>
      <c r="BC377" s="145"/>
      <c r="BD377" s="145"/>
      <c r="BE377" s="145"/>
      <c r="BF377" s="145"/>
      <c r="BG377" s="145"/>
      <c r="BH377" s="145"/>
    </row>
    <row r="378" spans="1:60" outlineLevel="1" x14ac:dyDescent="0.2">
      <c r="A378" s="152"/>
      <c r="B378" s="153"/>
      <c r="C378" s="178" t="s">
        <v>526</v>
      </c>
      <c r="D378" s="157"/>
      <c r="E378" s="158">
        <v>53.613</v>
      </c>
      <c r="F378" s="155"/>
      <c r="G378" s="155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45"/>
      <c r="Z378" s="145"/>
      <c r="AA378" s="145"/>
      <c r="AB378" s="145"/>
      <c r="AC378" s="145"/>
      <c r="AD378" s="145"/>
      <c r="AE378" s="145"/>
      <c r="AF378" s="145"/>
      <c r="AG378" s="145" t="s">
        <v>178</v>
      </c>
      <c r="AH378" s="145">
        <v>0</v>
      </c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  <c r="AS378" s="145"/>
      <c r="AT378" s="145"/>
      <c r="AU378" s="145"/>
      <c r="AV378" s="145"/>
      <c r="AW378" s="145"/>
      <c r="AX378" s="145"/>
      <c r="AY378" s="145"/>
      <c r="AZ378" s="145"/>
      <c r="BA378" s="145"/>
      <c r="BB378" s="145"/>
      <c r="BC378" s="145"/>
      <c r="BD378" s="145"/>
      <c r="BE378" s="145"/>
      <c r="BF378" s="145"/>
      <c r="BG378" s="145"/>
      <c r="BH378" s="145"/>
    </row>
    <row r="379" spans="1:60" outlineLevel="1" x14ac:dyDescent="0.2">
      <c r="A379" s="152"/>
      <c r="B379" s="153"/>
      <c r="C379" s="239"/>
      <c r="D379" s="240"/>
      <c r="E379" s="240"/>
      <c r="F379" s="240"/>
      <c r="G379" s="240"/>
      <c r="H379" s="155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X379" s="155"/>
      <c r="Y379" s="145"/>
      <c r="Z379" s="145"/>
      <c r="AA379" s="145"/>
      <c r="AB379" s="145"/>
      <c r="AC379" s="145"/>
      <c r="AD379" s="145"/>
      <c r="AE379" s="145"/>
      <c r="AF379" s="145"/>
      <c r="AG379" s="145" t="s">
        <v>179</v>
      </c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  <c r="AS379" s="145"/>
      <c r="AT379" s="145"/>
      <c r="AU379" s="145"/>
      <c r="AV379" s="145"/>
      <c r="AW379" s="145"/>
      <c r="AX379" s="145"/>
      <c r="AY379" s="145"/>
      <c r="AZ379" s="145"/>
      <c r="BA379" s="145"/>
      <c r="BB379" s="145"/>
      <c r="BC379" s="145"/>
      <c r="BD379" s="145"/>
      <c r="BE379" s="145"/>
      <c r="BF379" s="145"/>
      <c r="BG379" s="145"/>
      <c r="BH379" s="145"/>
    </row>
    <row r="380" spans="1:60" ht="22.5" outlineLevel="1" x14ac:dyDescent="0.2">
      <c r="A380" s="166">
        <v>62</v>
      </c>
      <c r="B380" s="167" t="s">
        <v>527</v>
      </c>
      <c r="C380" s="177" t="s">
        <v>528</v>
      </c>
      <c r="D380" s="168" t="s">
        <v>193</v>
      </c>
      <c r="E380" s="169">
        <v>314.96660000000003</v>
      </c>
      <c r="F380" s="170"/>
      <c r="G380" s="171">
        <f>ROUND(E380*F380,2)</f>
        <v>0</v>
      </c>
      <c r="H380" s="170"/>
      <c r="I380" s="171">
        <f>ROUND(E380*H380,2)</f>
        <v>0</v>
      </c>
      <c r="J380" s="170"/>
      <c r="K380" s="171">
        <f>ROUND(E380*J380,2)</f>
        <v>0</v>
      </c>
      <c r="L380" s="171">
        <v>21</v>
      </c>
      <c r="M380" s="171">
        <f>G380*(1+L380/100)</f>
        <v>0</v>
      </c>
      <c r="N380" s="171">
        <v>1.1199999999999999E-3</v>
      </c>
      <c r="O380" s="171">
        <f>ROUND(E380*N380,2)</f>
        <v>0.35</v>
      </c>
      <c r="P380" s="171">
        <v>0</v>
      </c>
      <c r="Q380" s="171">
        <f>ROUND(E380*P380,2)</f>
        <v>0</v>
      </c>
      <c r="R380" s="171" t="s">
        <v>199</v>
      </c>
      <c r="S380" s="171" t="s">
        <v>182</v>
      </c>
      <c r="T380" s="172" t="s">
        <v>182</v>
      </c>
      <c r="U380" s="155">
        <v>0</v>
      </c>
      <c r="V380" s="155">
        <f>ROUND(E380*U380,2)</f>
        <v>0</v>
      </c>
      <c r="W380" s="155"/>
      <c r="X380" s="155" t="s">
        <v>200</v>
      </c>
      <c r="Y380" s="145"/>
      <c r="Z380" s="145"/>
      <c r="AA380" s="145"/>
      <c r="AB380" s="145"/>
      <c r="AC380" s="145"/>
      <c r="AD380" s="145"/>
      <c r="AE380" s="145"/>
      <c r="AF380" s="145"/>
      <c r="AG380" s="145" t="s">
        <v>525</v>
      </c>
      <c r="AH380" s="145"/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  <c r="AS380" s="145"/>
      <c r="AT380" s="145"/>
      <c r="AU380" s="145"/>
      <c r="AV380" s="145"/>
      <c r="AW380" s="145"/>
      <c r="AX380" s="145"/>
      <c r="AY380" s="145"/>
      <c r="AZ380" s="145"/>
      <c r="BA380" s="145"/>
      <c r="BB380" s="145"/>
      <c r="BC380" s="145"/>
      <c r="BD380" s="145"/>
      <c r="BE380" s="145"/>
      <c r="BF380" s="145"/>
      <c r="BG380" s="145"/>
      <c r="BH380" s="145"/>
    </row>
    <row r="381" spans="1:60" outlineLevel="1" x14ac:dyDescent="0.2">
      <c r="A381" s="152"/>
      <c r="B381" s="153"/>
      <c r="C381" s="178" t="s">
        <v>291</v>
      </c>
      <c r="D381" s="157"/>
      <c r="E381" s="158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Y381" s="145"/>
      <c r="Z381" s="145"/>
      <c r="AA381" s="145"/>
      <c r="AB381" s="145"/>
      <c r="AC381" s="145"/>
      <c r="AD381" s="145"/>
      <c r="AE381" s="145"/>
      <c r="AF381" s="145"/>
      <c r="AG381" s="145" t="s">
        <v>178</v>
      </c>
      <c r="AH381" s="145">
        <v>0</v>
      </c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  <c r="AS381" s="145"/>
      <c r="AT381" s="145"/>
      <c r="AU381" s="145"/>
      <c r="AV381" s="145"/>
      <c r="AW381" s="145"/>
      <c r="AX381" s="145"/>
      <c r="AY381" s="145"/>
      <c r="AZ381" s="145"/>
      <c r="BA381" s="145"/>
      <c r="BB381" s="145"/>
      <c r="BC381" s="145"/>
      <c r="BD381" s="145"/>
      <c r="BE381" s="145"/>
      <c r="BF381" s="145"/>
      <c r="BG381" s="145"/>
      <c r="BH381" s="145"/>
    </row>
    <row r="382" spans="1:60" outlineLevel="1" x14ac:dyDescent="0.2">
      <c r="A382" s="152"/>
      <c r="B382" s="153"/>
      <c r="C382" s="178" t="s">
        <v>529</v>
      </c>
      <c r="D382" s="157"/>
      <c r="E382" s="158">
        <v>314.96660000000003</v>
      </c>
      <c r="F382" s="155"/>
      <c r="G382" s="155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Y382" s="145"/>
      <c r="Z382" s="145"/>
      <c r="AA382" s="145"/>
      <c r="AB382" s="145"/>
      <c r="AC382" s="145"/>
      <c r="AD382" s="145"/>
      <c r="AE382" s="145"/>
      <c r="AF382" s="145"/>
      <c r="AG382" s="145" t="s">
        <v>178</v>
      </c>
      <c r="AH382" s="145">
        <v>0</v>
      </c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  <c r="AS382" s="145"/>
      <c r="AT382" s="145"/>
      <c r="AU382" s="145"/>
      <c r="AV382" s="145"/>
      <c r="AW382" s="145"/>
      <c r="AX382" s="145"/>
      <c r="AY382" s="145"/>
      <c r="AZ382" s="145"/>
      <c r="BA382" s="145"/>
      <c r="BB382" s="145"/>
      <c r="BC382" s="145"/>
      <c r="BD382" s="145"/>
      <c r="BE382" s="145"/>
      <c r="BF382" s="145"/>
      <c r="BG382" s="145"/>
      <c r="BH382" s="145"/>
    </row>
    <row r="383" spans="1:60" outlineLevel="1" x14ac:dyDescent="0.2">
      <c r="A383" s="152"/>
      <c r="B383" s="153"/>
      <c r="C383" s="239"/>
      <c r="D383" s="240"/>
      <c r="E383" s="240"/>
      <c r="F383" s="240"/>
      <c r="G383" s="240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X383" s="155"/>
      <c r="Y383" s="145"/>
      <c r="Z383" s="145"/>
      <c r="AA383" s="145"/>
      <c r="AB383" s="145"/>
      <c r="AC383" s="145"/>
      <c r="AD383" s="145"/>
      <c r="AE383" s="145"/>
      <c r="AF383" s="145"/>
      <c r="AG383" s="145" t="s">
        <v>179</v>
      </c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  <c r="AS383" s="145"/>
      <c r="AT383" s="145"/>
      <c r="AU383" s="145"/>
      <c r="AV383" s="145"/>
      <c r="AW383" s="145"/>
      <c r="AX383" s="145"/>
      <c r="AY383" s="145"/>
      <c r="AZ383" s="145"/>
      <c r="BA383" s="145"/>
      <c r="BB383" s="145"/>
      <c r="BC383" s="145"/>
      <c r="BD383" s="145"/>
      <c r="BE383" s="145"/>
      <c r="BF383" s="145"/>
      <c r="BG383" s="145"/>
      <c r="BH383" s="145"/>
    </row>
    <row r="384" spans="1:60" ht="22.5" outlineLevel="1" x14ac:dyDescent="0.2">
      <c r="A384" s="166">
        <v>63</v>
      </c>
      <c r="B384" s="167" t="s">
        <v>226</v>
      </c>
      <c r="C384" s="177" t="s">
        <v>530</v>
      </c>
      <c r="D384" s="168" t="s">
        <v>193</v>
      </c>
      <c r="E384" s="169">
        <v>314.96660000000003</v>
      </c>
      <c r="F384" s="170"/>
      <c r="G384" s="171">
        <f>ROUND(E384*F384,2)</f>
        <v>0</v>
      </c>
      <c r="H384" s="170"/>
      <c r="I384" s="171">
        <f>ROUND(E384*H384,2)</f>
        <v>0</v>
      </c>
      <c r="J384" s="170"/>
      <c r="K384" s="171">
        <f>ROUND(E384*J384,2)</f>
        <v>0</v>
      </c>
      <c r="L384" s="171">
        <v>21</v>
      </c>
      <c r="M384" s="171">
        <f>G384*(1+L384/100)</f>
        <v>0</v>
      </c>
      <c r="N384" s="171">
        <v>2.9999999999999997E-4</v>
      </c>
      <c r="O384" s="171">
        <f>ROUND(E384*N384,2)</f>
        <v>0.09</v>
      </c>
      <c r="P384" s="171">
        <v>0</v>
      </c>
      <c r="Q384" s="171">
        <f>ROUND(E384*P384,2)</f>
        <v>0</v>
      </c>
      <c r="R384" s="171" t="s">
        <v>199</v>
      </c>
      <c r="S384" s="171" t="s">
        <v>182</v>
      </c>
      <c r="T384" s="172" t="s">
        <v>182</v>
      </c>
      <c r="U384" s="155">
        <v>0</v>
      </c>
      <c r="V384" s="155">
        <f>ROUND(E384*U384,2)</f>
        <v>0</v>
      </c>
      <c r="W384" s="155"/>
      <c r="X384" s="155" t="s">
        <v>200</v>
      </c>
      <c r="Y384" s="145"/>
      <c r="Z384" s="145"/>
      <c r="AA384" s="145"/>
      <c r="AB384" s="145"/>
      <c r="AC384" s="145"/>
      <c r="AD384" s="145"/>
      <c r="AE384" s="145"/>
      <c r="AF384" s="145"/>
      <c r="AG384" s="145" t="s">
        <v>525</v>
      </c>
      <c r="AH384" s="145"/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  <c r="AS384" s="145"/>
      <c r="AT384" s="145"/>
      <c r="AU384" s="145"/>
      <c r="AV384" s="145"/>
      <c r="AW384" s="145"/>
      <c r="AX384" s="145"/>
      <c r="AY384" s="145"/>
      <c r="AZ384" s="145"/>
      <c r="BA384" s="145"/>
      <c r="BB384" s="145"/>
      <c r="BC384" s="145"/>
      <c r="BD384" s="145"/>
      <c r="BE384" s="145"/>
      <c r="BF384" s="145"/>
      <c r="BG384" s="145"/>
      <c r="BH384" s="145"/>
    </row>
    <row r="385" spans="1:60" outlineLevel="1" x14ac:dyDescent="0.2">
      <c r="A385" s="152"/>
      <c r="B385" s="153"/>
      <c r="C385" s="178" t="s">
        <v>291</v>
      </c>
      <c r="D385" s="157"/>
      <c r="E385" s="158"/>
      <c r="F385" s="155"/>
      <c r="G385" s="155"/>
      <c r="H385" s="155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55"/>
      <c r="T385" s="155"/>
      <c r="U385" s="155"/>
      <c r="V385" s="155"/>
      <c r="W385" s="155"/>
      <c r="X385" s="155"/>
      <c r="Y385" s="145"/>
      <c r="Z385" s="145"/>
      <c r="AA385" s="145"/>
      <c r="AB385" s="145"/>
      <c r="AC385" s="145"/>
      <c r="AD385" s="145"/>
      <c r="AE385" s="145"/>
      <c r="AF385" s="145"/>
      <c r="AG385" s="145" t="s">
        <v>178</v>
      </c>
      <c r="AH385" s="145">
        <v>0</v>
      </c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  <c r="AS385" s="145"/>
      <c r="AT385" s="145"/>
      <c r="AU385" s="145"/>
      <c r="AV385" s="145"/>
      <c r="AW385" s="145"/>
      <c r="AX385" s="145"/>
      <c r="AY385" s="145"/>
      <c r="AZ385" s="145"/>
      <c r="BA385" s="145"/>
      <c r="BB385" s="145"/>
      <c r="BC385" s="145"/>
      <c r="BD385" s="145"/>
      <c r="BE385" s="145"/>
      <c r="BF385" s="145"/>
      <c r="BG385" s="145"/>
      <c r="BH385" s="145"/>
    </row>
    <row r="386" spans="1:60" outlineLevel="1" x14ac:dyDescent="0.2">
      <c r="A386" s="152"/>
      <c r="B386" s="153"/>
      <c r="C386" s="178" t="s">
        <v>529</v>
      </c>
      <c r="D386" s="157"/>
      <c r="E386" s="158">
        <v>314.96660000000003</v>
      </c>
      <c r="F386" s="155"/>
      <c r="G386" s="155"/>
      <c r="H386" s="155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X386" s="155"/>
      <c r="Y386" s="145"/>
      <c r="Z386" s="145"/>
      <c r="AA386" s="145"/>
      <c r="AB386" s="145"/>
      <c r="AC386" s="145"/>
      <c r="AD386" s="145"/>
      <c r="AE386" s="145"/>
      <c r="AF386" s="145"/>
      <c r="AG386" s="145" t="s">
        <v>178</v>
      </c>
      <c r="AH386" s="145">
        <v>0</v>
      </c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145"/>
      <c r="AY386" s="145"/>
      <c r="AZ386" s="145"/>
      <c r="BA386" s="145"/>
      <c r="BB386" s="145"/>
      <c r="BC386" s="145"/>
      <c r="BD386" s="145"/>
      <c r="BE386" s="145"/>
      <c r="BF386" s="145"/>
      <c r="BG386" s="145"/>
      <c r="BH386" s="145"/>
    </row>
    <row r="387" spans="1:60" outlineLevel="1" x14ac:dyDescent="0.2">
      <c r="A387" s="152"/>
      <c r="B387" s="153"/>
      <c r="C387" s="239"/>
      <c r="D387" s="240"/>
      <c r="E387" s="240"/>
      <c r="F387" s="240"/>
      <c r="G387" s="240"/>
      <c r="H387" s="155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45"/>
      <c r="Z387" s="145"/>
      <c r="AA387" s="145"/>
      <c r="AB387" s="145"/>
      <c r="AC387" s="145"/>
      <c r="AD387" s="145"/>
      <c r="AE387" s="145"/>
      <c r="AF387" s="145"/>
      <c r="AG387" s="145" t="s">
        <v>179</v>
      </c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145"/>
      <c r="AY387" s="145"/>
      <c r="AZ387" s="145"/>
      <c r="BA387" s="145"/>
      <c r="BB387" s="145"/>
      <c r="BC387" s="145"/>
      <c r="BD387" s="145"/>
      <c r="BE387" s="145"/>
      <c r="BF387" s="145"/>
      <c r="BG387" s="145"/>
      <c r="BH387" s="145"/>
    </row>
    <row r="388" spans="1:60" outlineLevel="1" x14ac:dyDescent="0.2">
      <c r="A388" s="152">
        <v>64</v>
      </c>
      <c r="B388" s="153" t="s">
        <v>531</v>
      </c>
      <c r="C388" s="179" t="s">
        <v>532</v>
      </c>
      <c r="D388" s="154" t="s">
        <v>0</v>
      </c>
      <c r="E388" s="173"/>
      <c r="F388" s="156"/>
      <c r="G388" s="155">
        <f>ROUND(E388*F388,2)</f>
        <v>0</v>
      </c>
      <c r="H388" s="156"/>
      <c r="I388" s="155">
        <f>ROUND(E388*H388,2)</f>
        <v>0</v>
      </c>
      <c r="J388" s="156"/>
      <c r="K388" s="155">
        <f>ROUND(E388*J388,2)</f>
        <v>0</v>
      </c>
      <c r="L388" s="155">
        <v>21</v>
      </c>
      <c r="M388" s="155">
        <f>G388*(1+L388/100)</f>
        <v>0</v>
      </c>
      <c r="N388" s="155">
        <v>0</v>
      </c>
      <c r="O388" s="155">
        <f>ROUND(E388*N388,2)</f>
        <v>0</v>
      </c>
      <c r="P388" s="155">
        <v>0</v>
      </c>
      <c r="Q388" s="155">
        <f>ROUND(E388*P388,2)</f>
        <v>0</v>
      </c>
      <c r="R388" s="155" t="s">
        <v>227</v>
      </c>
      <c r="S388" s="155" t="s">
        <v>182</v>
      </c>
      <c r="T388" s="155" t="s">
        <v>182</v>
      </c>
      <c r="U388" s="155">
        <v>0</v>
      </c>
      <c r="V388" s="155">
        <f>ROUND(E388*U388,2)</f>
        <v>0</v>
      </c>
      <c r="W388" s="155"/>
      <c r="X388" s="155" t="s">
        <v>228</v>
      </c>
      <c r="Y388" s="145"/>
      <c r="Z388" s="145"/>
      <c r="AA388" s="145"/>
      <c r="AB388" s="145"/>
      <c r="AC388" s="145"/>
      <c r="AD388" s="145"/>
      <c r="AE388" s="145"/>
      <c r="AF388" s="145"/>
      <c r="AG388" s="145" t="s">
        <v>229</v>
      </c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  <c r="AS388" s="145"/>
      <c r="AT388" s="145"/>
      <c r="AU388" s="145"/>
      <c r="AV388" s="145"/>
      <c r="AW388" s="145"/>
      <c r="AX388" s="145"/>
      <c r="AY388" s="145"/>
      <c r="AZ388" s="145"/>
      <c r="BA388" s="145"/>
      <c r="BB388" s="145"/>
      <c r="BC388" s="145"/>
      <c r="BD388" s="145"/>
      <c r="BE388" s="145"/>
      <c r="BF388" s="145"/>
      <c r="BG388" s="145"/>
      <c r="BH388" s="145"/>
    </row>
    <row r="389" spans="1:60" outlineLevel="1" x14ac:dyDescent="0.2">
      <c r="A389" s="152"/>
      <c r="B389" s="153"/>
      <c r="C389" s="245" t="s">
        <v>230</v>
      </c>
      <c r="D389" s="246"/>
      <c r="E389" s="246"/>
      <c r="F389" s="246"/>
      <c r="G389" s="246"/>
      <c r="H389" s="155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X389" s="155"/>
      <c r="Y389" s="145"/>
      <c r="Z389" s="145"/>
      <c r="AA389" s="145"/>
      <c r="AB389" s="145"/>
      <c r="AC389" s="145"/>
      <c r="AD389" s="145"/>
      <c r="AE389" s="145"/>
      <c r="AF389" s="145"/>
      <c r="AG389" s="145" t="s">
        <v>207</v>
      </c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  <c r="AS389" s="145"/>
      <c r="AT389" s="145"/>
      <c r="AU389" s="145"/>
      <c r="AV389" s="145"/>
      <c r="AW389" s="145"/>
      <c r="AX389" s="145"/>
      <c r="AY389" s="145"/>
      <c r="AZ389" s="145"/>
      <c r="BA389" s="145"/>
      <c r="BB389" s="145"/>
      <c r="BC389" s="145"/>
      <c r="BD389" s="145"/>
      <c r="BE389" s="145"/>
      <c r="BF389" s="145"/>
      <c r="BG389" s="145"/>
      <c r="BH389" s="145"/>
    </row>
    <row r="390" spans="1:60" outlineLevel="1" x14ac:dyDescent="0.2">
      <c r="A390" s="152"/>
      <c r="B390" s="153"/>
      <c r="C390" s="239"/>
      <c r="D390" s="240"/>
      <c r="E390" s="240"/>
      <c r="F390" s="240"/>
      <c r="G390" s="240"/>
      <c r="H390" s="155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45"/>
      <c r="Z390" s="145"/>
      <c r="AA390" s="145"/>
      <c r="AB390" s="145"/>
      <c r="AC390" s="145"/>
      <c r="AD390" s="145"/>
      <c r="AE390" s="145"/>
      <c r="AF390" s="145"/>
      <c r="AG390" s="145" t="s">
        <v>179</v>
      </c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  <c r="AU390" s="145"/>
      <c r="AV390" s="145"/>
      <c r="AW390" s="145"/>
      <c r="AX390" s="145"/>
      <c r="AY390" s="145"/>
      <c r="AZ390" s="145"/>
      <c r="BA390" s="145"/>
      <c r="BB390" s="145"/>
      <c r="BC390" s="145"/>
      <c r="BD390" s="145"/>
      <c r="BE390" s="145"/>
      <c r="BF390" s="145"/>
      <c r="BG390" s="145"/>
      <c r="BH390" s="145"/>
    </row>
    <row r="391" spans="1:60" x14ac:dyDescent="0.2">
      <c r="A391" s="160" t="s">
        <v>171</v>
      </c>
      <c r="B391" s="161" t="s">
        <v>110</v>
      </c>
      <c r="C391" s="176" t="s">
        <v>111</v>
      </c>
      <c r="D391" s="162"/>
      <c r="E391" s="163"/>
      <c r="F391" s="164"/>
      <c r="G391" s="164">
        <f>SUMIF(AG392:AG411,"&lt;&gt;NOR",G392:G411)</f>
        <v>0</v>
      </c>
      <c r="H391" s="164"/>
      <c r="I391" s="164">
        <f>SUM(I392:I411)</f>
        <v>0</v>
      </c>
      <c r="J391" s="164"/>
      <c r="K391" s="164">
        <f>SUM(K392:K411)</f>
        <v>0</v>
      </c>
      <c r="L391" s="164"/>
      <c r="M391" s="164">
        <f>SUM(M392:M411)</f>
        <v>0</v>
      </c>
      <c r="N391" s="164"/>
      <c r="O391" s="164">
        <f>SUM(O392:O411)</f>
        <v>0.7</v>
      </c>
      <c r="P391" s="164"/>
      <c r="Q391" s="164">
        <f>SUM(Q392:Q411)</f>
        <v>0</v>
      </c>
      <c r="R391" s="164"/>
      <c r="S391" s="164"/>
      <c r="T391" s="165"/>
      <c r="U391" s="159"/>
      <c r="V391" s="159">
        <f>SUM(V392:V411)</f>
        <v>298.82</v>
      </c>
      <c r="W391" s="159"/>
      <c r="X391" s="159"/>
      <c r="AG391" t="s">
        <v>172</v>
      </c>
    </row>
    <row r="392" spans="1:60" ht="22.5" outlineLevel="1" x14ac:dyDescent="0.2">
      <c r="A392" s="166">
        <v>65</v>
      </c>
      <c r="B392" s="167" t="s">
        <v>533</v>
      </c>
      <c r="C392" s="177" t="s">
        <v>534</v>
      </c>
      <c r="D392" s="168" t="s">
        <v>193</v>
      </c>
      <c r="E392" s="169">
        <v>294.52499999999998</v>
      </c>
      <c r="F392" s="170"/>
      <c r="G392" s="171">
        <f>ROUND(E392*F392,2)</f>
        <v>0</v>
      </c>
      <c r="H392" s="170"/>
      <c r="I392" s="171">
        <f>ROUND(E392*H392,2)</f>
        <v>0</v>
      </c>
      <c r="J392" s="170"/>
      <c r="K392" s="171">
        <f>ROUND(E392*J392,2)</f>
        <v>0</v>
      </c>
      <c r="L392" s="171">
        <v>21</v>
      </c>
      <c r="M392" s="171">
        <f>G392*(1+L392/100)</f>
        <v>0</v>
      </c>
      <c r="N392" s="171">
        <v>0</v>
      </c>
      <c r="O392" s="171">
        <f>ROUND(E392*N392,2)</f>
        <v>0</v>
      </c>
      <c r="P392" s="171">
        <v>0</v>
      </c>
      <c r="Q392" s="171">
        <f>ROUND(E392*P392,2)</f>
        <v>0</v>
      </c>
      <c r="R392" s="171" t="s">
        <v>227</v>
      </c>
      <c r="S392" s="171" t="s">
        <v>182</v>
      </c>
      <c r="T392" s="172" t="s">
        <v>182</v>
      </c>
      <c r="U392" s="155">
        <v>0.91459999999999997</v>
      </c>
      <c r="V392" s="155">
        <f>ROUND(E392*U392,2)</f>
        <v>269.37</v>
      </c>
      <c r="W392" s="155"/>
      <c r="X392" s="155" t="s">
        <v>176</v>
      </c>
      <c r="Y392" s="145"/>
      <c r="Z392" s="145"/>
      <c r="AA392" s="145"/>
      <c r="AB392" s="145"/>
      <c r="AC392" s="145"/>
      <c r="AD392" s="145"/>
      <c r="AE392" s="145"/>
      <c r="AF392" s="145"/>
      <c r="AG392" s="145" t="s">
        <v>177</v>
      </c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5"/>
      <c r="AZ392" s="145"/>
      <c r="BA392" s="145"/>
      <c r="BB392" s="145"/>
      <c r="BC392" s="145"/>
      <c r="BD392" s="145"/>
      <c r="BE392" s="145"/>
      <c r="BF392" s="145"/>
      <c r="BG392" s="145"/>
      <c r="BH392" s="145"/>
    </row>
    <row r="393" spans="1:60" outlineLevel="1" x14ac:dyDescent="0.2">
      <c r="A393" s="152"/>
      <c r="B393" s="153"/>
      <c r="C393" s="241" t="s">
        <v>231</v>
      </c>
      <c r="D393" s="242"/>
      <c r="E393" s="242"/>
      <c r="F393" s="242"/>
      <c r="G393" s="242"/>
      <c r="H393" s="155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X393" s="155"/>
      <c r="Y393" s="145"/>
      <c r="Z393" s="145"/>
      <c r="AA393" s="145"/>
      <c r="AB393" s="145"/>
      <c r="AC393" s="145"/>
      <c r="AD393" s="145"/>
      <c r="AE393" s="145"/>
      <c r="AF393" s="145"/>
      <c r="AG393" s="145" t="s">
        <v>191</v>
      </c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  <c r="AU393" s="145"/>
      <c r="AV393" s="145"/>
      <c r="AW393" s="145"/>
      <c r="AX393" s="145"/>
      <c r="AY393" s="145"/>
      <c r="AZ393" s="145"/>
      <c r="BA393" s="145"/>
      <c r="BB393" s="145"/>
      <c r="BC393" s="145"/>
      <c r="BD393" s="145"/>
      <c r="BE393" s="145"/>
      <c r="BF393" s="145"/>
      <c r="BG393" s="145"/>
      <c r="BH393" s="145"/>
    </row>
    <row r="394" spans="1:60" outlineLevel="1" x14ac:dyDescent="0.2">
      <c r="A394" s="152"/>
      <c r="B394" s="153"/>
      <c r="C394" s="178" t="s">
        <v>232</v>
      </c>
      <c r="D394" s="157"/>
      <c r="E394" s="158"/>
      <c r="F394" s="155"/>
      <c r="G394" s="155"/>
      <c r="H394" s="155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Y394" s="145"/>
      <c r="Z394" s="145"/>
      <c r="AA394" s="145"/>
      <c r="AB394" s="145"/>
      <c r="AC394" s="145"/>
      <c r="AD394" s="145"/>
      <c r="AE394" s="145"/>
      <c r="AF394" s="145"/>
      <c r="AG394" s="145" t="s">
        <v>178</v>
      </c>
      <c r="AH394" s="145">
        <v>0</v>
      </c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  <c r="AU394" s="145"/>
      <c r="AV394" s="145"/>
      <c r="AW394" s="145"/>
      <c r="AX394" s="145"/>
      <c r="AY394" s="145"/>
      <c r="AZ394" s="145"/>
      <c r="BA394" s="145"/>
      <c r="BB394" s="145"/>
      <c r="BC394" s="145"/>
      <c r="BD394" s="145"/>
      <c r="BE394" s="145"/>
      <c r="BF394" s="145"/>
      <c r="BG394" s="145"/>
      <c r="BH394" s="145"/>
    </row>
    <row r="395" spans="1:60" outlineLevel="1" x14ac:dyDescent="0.2">
      <c r="A395" s="152"/>
      <c r="B395" s="153"/>
      <c r="C395" s="178" t="s">
        <v>535</v>
      </c>
      <c r="D395" s="157"/>
      <c r="E395" s="158">
        <v>294.52499999999998</v>
      </c>
      <c r="F395" s="155"/>
      <c r="G395" s="155"/>
      <c r="H395" s="155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Y395" s="145"/>
      <c r="Z395" s="145"/>
      <c r="AA395" s="145"/>
      <c r="AB395" s="145"/>
      <c r="AC395" s="145"/>
      <c r="AD395" s="145"/>
      <c r="AE395" s="145"/>
      <c r="AF395" s="145"/>
      <c r="AG395" s="145" t="s">
        <v>178</v>
      </c>
      <c r="AH395" s="145">
        <v>0</v>
      </c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  <c r="AU395" s="145"/>
      <c r="AV395" s="145"/>
      <c r="AW395" s="145"/>
      <c r="AX395" s="145"/>
      <c r="AY395" s="145"/>
      <c r="AZ395" s="145"/>
      <c r="BA395" s="145"/>
      <c r="BB395" s="145"/>
      <c r="BC395" s="145"/>
      <c r="BD395" s="145"/>
      <c r="BE395" s="145"/>
      <c r="BF395" s="145"/>
      <c r="BG395" s="145"/>
      <c r="BH395" s="145"/>
    </row>
    <row r="396" spans="1:60" outlineLevel="1" x14ac:dyDescent="0.2">
      <c r="A396" s="152"/>
      <c r="B396" s="153"/>
      <c r="C396" s="239"/>
      <c r="D396" s="240"/>
      <c r="E396" s="240"/>
      <c r="F396" s="240"/>
      <c r="G396" s="240"/>
      <c r="H396" s="155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X396" s="155"/>
      <c r="Y396" s="145"/>
      <c r="Z396" s="145"/>
      <c r="AA396" s="145"/>
      <c r="AB396" s="145"/>
      <c r="AC396" s="145"/>
      <c r="AD396" s="145"/>
      <c r="AE396" s="145"/>
      <c r="AF396" s="145"/>
      <c r="AG396" s="145" t="s">
        <v>179</v>
      </c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5"/>
      <c r="BB396" s="145"/>
      <c r="BC396" s="145"/>
      <c r="BD396" s="145"/>
      <c r="BE396" s="145"/>
      <c r="BF396" s="145"/>
      <c r="BG396" s="145"/>
      <c r="BH396" s="145"/>
    </row>
    <row r="397" spans="1:60" outlineLevel="1" x14ac:dyDescent="0.2">
      <c r="A397" s="166">
        <v>66</v>
      </c>
      <c r="B397" s="167" t="s">
        <v>536</v>
      </c>
      <c r="C397" s="177" t="s">
        <v>537</v>
      </c>
      <c r="D397" s="168" t="s">
        <v>193</v>
      </c>
      <c r="E397" s="169">
        <v>294.52499999999998</v>
      </c>
      <c r="F397" s="170"/>
      <c r="G397" s="171">
        <f>ROUND(E397*F397,2)</f>
        <v>0</v>
      </c>
      <c r="H397" s="170"/>
      <c r="I397" s="171">
        <f>ROUND(E397*H397,2)</f>
        <v>0</v>
      </c>
      <c r="J397" s="170"/>
      <c r="K397" s="171">
        <f>ROUND(E397*J397,2)</f>
        <v>0</v>
      </c>
      <c r="L397" s="171">
        <v>21</v>
      </c>
      <c r="M397" s="171">
        <f>G397*(1+L397/100)</f>
        <v>0</v>
      </c>
      <c r="N397" s="171">
        <v>0</v>
      </c>
      <c r="O397" s="171">
        <f>ROUND(E397*N397,2)</f>
        <v>0</v>
      </c>
      <c r="P397" s="171">
        <v>0</v>
      </c>
      <c r="Q397" s="171">
        <f>ROUND(E397*P397,2)</f>
        <v>0</v>
      </c>
      <c r="R397" s="171" t="s">
        <v>227</v>
      </c>
      <c r="S397" s="171" t="s">
        <v>182</v>
      </c>
      <c r="T397" s="172" t="s">
        <v>182</v>
      </c>
      <c r="U397" s="155">
        <v>0.1</v>
      </c>
      <c r="V397" s="155">
        <f>ROUND(E397*U397,2)</f>
        <v>29.45</v>
      </c>
      <c r="W397" s="155"/>
      <c r="X397" s="155" t="s">
        <v>176</v>
      </c>
      <c r="Y397" s="145"/>
      <c r="Z397" s="145"/>
      <c r="AA397" s="145"/>
      <c r="AB397" s="145"/>
      <c r="AC397" s="145"/>
      <c r="AD397" s="145"/>
      <c r="AE397" s="145"/>
      <c r="AF397" s="145"/>
      <c r="AG397" s="145" t="s">
        <v>177</v>
      </c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45"/>
      <c r="BE397" s="145"/>
      <c r="BF397" s="145"/>
      <c r="BG397" s="145"/>
      <c r="BH397" s="145"/>
    </row>
    <row r="398" spans="1:60" outlineLevel="1" x14ac:dyDescent="0.2">
      <c r="A398" s="152"/>
      <c r="B398" s="153"/>
      <c r="C398" s="178" t="s">
        <v>232</v>
      </c>
      <c r="D398" s="157"/>
      <c r="E398" s="158"/>
      <c r="F398" s="155"/>
      <c r="G398" s="155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45"/>
      <c r="Z398" s="145"/>
      <c r="AA398" s="145"/>
      <c r="AB398" s="145"/>
      <c r="AC398" s="145"/>
      <c r="AD398" s="145"/>
      <c r="AE398" s="145"/>
      <c r="AF398" s="145"/>
      <c r="AG398" s="145" t="s">
        <v>178</v>
      </c>
      <c r="AH398" s="145">
        <v>0</v>
      </c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5"/>
      <c r="AZ398" s="145"/>
      <c r="BA398" s="145"/>
      <c r="BB398" s="145"/>
      <c r="BC398" s="145"/>
      <c r="BD398" s="145"/>
      <c r="BE398" s="145"/>
      <c r="BF398" s="145"/>
      <c r="BG398" s="145"/>
      <c r="BH398" s="145"/>
    </row>
    <row r="399" spans="1:60" outlineLevel="1" x14ac:dyDescent="0.2">
      <c r="A399" s="152"/>
      <c r="B399" s="153"/>
      <c r="C399" s="178" t="s">
        <v>535</v>
      </c>
      <c r="D399" s="157"/>
      <c r="E399" s="158">
        <v>294.52499999999998</v>
      </c>
      <c r="F399" s="155"/>
      <c r="G399" s="155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Y399" s="145"/>
      <c r="Z399" s="145"/>
      <c r="AA399" s="145"/>
      <c r="AB399" s="145"/>
      <c r="AC399" s="145"/>
      <c r="AD399" s="145"/>
      <c r="AE399" s="145"/>
      <c r="AF399" s="145"/>
      <c r="AG399" s="145" t="s">
        <v>178</v>
      </c>
      <c r="AH399" s="145">
        <v>0</v>
      </c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  <c r="AU399" s="145"/>
      <c r="AV399" s="145"/>
      <c r="AW399" s="145"/>
      <c r="AX399" s="145"/>
      <c r="AY399" s="145"/>
      <c r="AZ399" s="145"/>
      <c r="BA399" s="145"/>
      <c r="BB399" s="145"/>
      <c r="BC399" s="145"/>
      <c r="BD399" s="145"/>
      <c r="BE399" s="145"/>
      <c r="BF399" s="145"/>
      <c r="BG399" s="145"/>
      <c r="BH399" s="145"/>
    </row>
    <row r="400" spans="1:60" outlineLevel="1" x14ac:dyDescent="0.2">
      <c r="A400" s="152"/>
      <c r="B400" s="153"/>
      <c r="C400" s="239"/>
      <c r="D400" s="240"/>
      <c r="E400" s="240"/>
      <c r="F400" s="240"/>
      <c r="G400" s="240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45"/>
      <c r="Z400" s="145"/>
      <c r="AA400" s="145"/>
      <c r="AB400" s="145"/>
      <c r="AC400" s="145"/>
      <c r="AD400" s="145"/>
      <c r="AE400" s="145"/>
      <c r="AF400" s="145"/>
      <c r="AG400" s="145" t="s">
        <v>179</v>
      </c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  <c r="AU400" s="145"/>
      <c r="AV400" s="145"/>
      <c r="AW400" s="145"/>
      <c r="AX400" s="145"/>
      <c r="AY400" s="145"/>
      <c r="AZ400" s="145"/>
      <c r="BA400" s="145"/>
      <c r="BB400" s="145"/>
      <c r="BC400" s="145"/>
      <c r="BD400" s="145"/>
      <c r="BE400" s="145"/>
      <c r="BF400" s="145"/>
      <c r="BG400" s="145"/>
      <c r="BH400" s="145"/>
    </row>
    <row r="401" spans="1:60" ht="22.5" outlineLevel="1" x14ac:dyDescent="0.2">
      <c r="A401" s="166">
        <v>67</v>
      </c>
      <c r="B401" s="167" t="s">
        <v>233</v>
      </c>
      <c r="C401" s="177" t="s">
        <v>538</v>
      </c>
      <c r="D401" s="168" t="s">
        <v>193</v>
      </c>
      <c r="E401" s="169">
        <v>338.70375000000001</v>
      </c>
      <c r="F401" s="170"/>
      <c r="G401" s="171">
        <f>ROUND(E401*F401,2)</f>
        <v>0</v>
      </c>
      <c r="H401" s="170"/>
      <c r="I401" s="171">
        <f>ROUND(E401*H401,2)</f>
        <v>0</v>
      </c>
      <c r="J401" s="170"/>
      <c r="K401" s="171">
        <f>ROUND(E401*J401,2)</f>
        <v>0</v>
      </c>
      <c r="L401" s="171">
        <v>21</v>
      </c>
      <c r="M401" s="171">
        <f>G401*(1+L401/100)</f>
        <v>0</v>
      </c>
      <c r="N401" s="171">
        <v>1.8500000000000001E-3</v>
      </c>
      <c r="O401" s="171">
        <f>ROUND(E401*N401,2)</f>
        <v>0.63</v>
      </c>
      <c r="P401" s="171">
        <v>0</v>
      </c>
      <c r="Q401" s="171">
        <f>ROUND(E401*P401,2)</f>
        <v>0</v>
      </c>
      <c r="R401" s="171" t="s">
        <v>199</v>
      </c>
      <c r="S401" s="171" t="s">
        <v>182</v>
      </c>
      <c r="T401" s="172" t="s">
        <v>182</v>
      </c>
      <c r="U401" s="155">
        <v>0</v>
      </c>
      <c r="V401" s="155">
        <f>ROUND(E401*U401,2)</f>
        <v>0</v>
      </c>
      <c r="W401" s="155"/>
      <c r="X401" s="155" t="s">
        <v>200</v>
      </c>
      <c r="Y401" s="145"/>
      <c r="Z401" s="145"/>
      <c r="AA401" s="145"/>
      <c r="AB401" s="145"/>
      <c r="AC401" s="145"/>
      <c r="AD401" s="145"/>
      <c r="AE401" s="145"/>
      <c r="AF401" s="145"/>
      <c r="AG401" s="145" t="s">
        <v>525</v>
      </c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  <c r="AU401" s="145"/>
      <c r="AV401" s="145"/>
      <c r="AW401" s="145"/>
      <c r="AX401" s="145"/>
      <c r="AY401" s="145"/>
      <c r="AZ401" s="145"/>
      <c r="BA401" s="145"/>
      <c r="BB401" s="145"/>
      <c r="BC401" s="145"/>
      <c r="BD401" s="145"/>
      <c r="BE401" s="145"/>
      <c r="BF401" s="145"/>
      <c r="BG401" s="145"/>
      <c r="BH401" s="145"/>
    </row>
    <row r="402" spans="1:60" outlineLevel="1" x14ac:dyDescent="0.2">
      <c r="A402" s="152"/>
      <c r="B402" s="153"/>
      <c r="C402" s="178" t="s">
        <v>232</v>
      </c>
      <c r="D402" s="157"/>
      <c r="E402" s="158"/>
      <c r="F402" s="155"/>
      <c r="G402" s="155"/>
      <c r="H402" s="155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X402" s="155"/>
      <c r="Y402" s="145"/>
      <c r="Z402" s="145"/>
      <c r="AA402" s="145"/>
      <c r="AB402" s="145"/>
      <c r="AC402" s="145"/>
      <c r="AD402" s="145"/>
      <c r="AE402" s="145"/>
      <c r="AF402" s="145"/>
      <c r="AG402" s="145" t="s">
        <v>178</v>
      </c>
      <c r="AH402" s="145">
        <v>0</v>
      </c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  <c r="AU402" s="145"/>
      <c r="AV402" s="145"/>
      <c r="AW402" s="145"/>
      <c r="AX402" s="145"/>
      <c r="AY402" s="145"/>
      <c r="AZ402" s="145"/>
      <c r="BA402" s="145"/>
      <c r="BB402" s="145"/>
      <c r="BC402" s="145"/>
      <c r="BD402" s="145"/>
      <c r="BE402" s="145"/>
      <c r="BF402" s="145"/>
      <c r="BG402" s="145"/>
      <c r="BH402" s="145"/>
    </row>
    <row r="403" spans="1:60" outlineLevel="1" x14ac:dyDescent="0.2">
      <c r="A403" s="152"/>
      <c r="B403" s="153"/>
      <c r="C403" s="178" t="s">
        <v>539</v>
      </c>
      <c r="D403" s="157"/>
      <c r="E403" s="158">
        <v>338.70375000000001</v>
      </c>
      <c r="F403" s="155"/>
      <c r="G403" s="155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45"/>
      <c r="Z403" s="145"/>
      <c r="AA403" s="145"/>
      <c r="AB403" s="145"/>
      <c r="AC403" s="145"/>
      <c r="AD403" s="145"/>
      <c r="AE403" s="145"/>
      <c r="AF403" s="145"/>
      <c r="AG403" s="145" t="s">
        <v>178</v>
      </c>
      <c r="AH403" s="145">
        <v>0</v>
      </c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  <c r="AU403" s="145"/>
      <c r="AV403" s="145"/>
      <c r="AW403" s="145"/>
      <c r="AX403" s="145"/>
      <c r="AY403" s="145"/>
      <c r="AZ403" s="145"/>
      <c r="BA403" s="145"/>
      <c r="BB403" s="145"/>
      <c r="BC403" s="145"/>
      <c r="BD403" s="145"/>
      <c r="BE403" s="145"/>
      <c r="BF403" s="145"/>
      <c r="BG403" s="145"/>
      <c r="BH403" s="145"/>
    </row>
    <row r="404" spans="1:60" outlineLevel="1" x14ac:dyDescent="0.2">
      <c r="A404" s="152"/>
      <c r="B404" s="153"/>
      <c r="C404" s="239"/>
      <c r="D404" s="240"/>
      <c r="E404" s="240"/>
      <c r="F404" s="240"/>
      <c r="G404" s="240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45"/>
      <c r="Z404" s="145"/>
      <c r="AA404" s="145"/>
      <c r="AB404" s="145"/>
      <c r="AC404" s="145"/>
      <c r="AD404" s="145"/>
      <c r="AE404" s="145"/>
      <c r="AF404" s="145"/>
      <c r="AG404" s="145" t="s">
        <v>179</v>
      </c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5"/>
      <c r="BB404" s="145"/>
      <c r="BC404" s="145"/>
      <c r="BD404" s="145"/>
      <c r="BE404" s="145"/>
      <c r="BF404" s="145"/>
      <c r="BG404" s="145"/>
      <c r="BH404" s="145"/>
    </row>
    <row r="405" spans="1:60" ht="22.5" outlineLevel="1" x14ac:dyDescent="0.2">
      <c r="A405" s="166">
        <v>68</v>
      </c>
      <c r="B405" s="167" t="s">
        <v>540</v>
      </c>
      <c r="C405" s="177" t="s">
        <v>541</v>
      </c>
      <c r="D405" s="168" t="s">
        <v>193</v>
      </c>
      <c r="E405" s="169">
        <v>338.70375000000001</v>
      </c>
      <c r="F405" s="170"/>
      <c r="G405" s="171">
        <f>ROUND(E405*F405,2)</f>
        <v>0</v>
      </c>
      <c r="H405" s="170"/>
      <c r="I405" s="171">
        <f>ROUND(E405*H405,2)</f>
        <v>0</v>
      </c>
      <c r="J405" s="170"/>
      <c r="K405" s="171">
        <f>ROUND(E405*J405,2)</f>
        <v>0</v>
      </c>
      <c r="L405" s="171">
        <v>21</v>
      </c>
      <c r="M405" s="171">
        <f>G405*(1+L405/100)</f>
        <v>0</v>
      </c>
      <c r="N405" s="171">
        <v>2.0000000000000001E-4</v>
      </c>
      <c r="O405" s="171">
        <f>ROUND(E405*N405,2)</f>
        <v>7.0000000000000007E-2</v>
      </c>
      <c r="P405" s="171">
        <v>0</v>
      </c>
      <c r="Q405" s="171">
        <f>ROUND(E405*P405,2)</f>
        <v>0</v>
      </c>
      <c r="R405" s="171" t="s">
        <v>199</v>
      </c>
      <c r="S405" s="171" t="s">
        <v>182</v>
      </c>
      <c r="T405" s="172" t="s">
        <v>182</v>
      </c>
      <c r="U405" s="155">
        <v>0</v>
      </c>
      <c r="V405" s="155">
        <f>ROUND(E405*U405,2)</f>
        <v>0</v>
      </c>
      <c r="W405" s="155"/>
      <c r="X405" s="155" t="s">
        <v>200</v>
      </c>
      <c r="Y405" s="145"/>
      <c r="Z405" s="145"/>
      <c r="AA405" s="145"/>
      <c r="AB405" s="145"/>
      <c r="AC405" s="145"/>
      <c r="AD405" s="145"/>
      <c r="AE405" s="145"/>
      <c r="AF405" s="145"/>
      <c r="AG405" s="145" t="s">
        <v>525</v>
      </c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5"/>
      <c r="AZ405" s="145"/>
      <c r="BA405" s="145"/>
      <c r="BB405" s="145"/>
      <c r="BC405" s="145"/>
      <c r="BD405" s="145"/>
      <c r="BE405" s="145"/>
      <c r="BF405" s="145"/>
      <c r="BG405" s="145"/>
      <c r="BH405" s="145"/>
    </row>
    <row r="406" spans="1:60" outlineLevel="1" x14ac:dyDescent="0.2">
      <c r="A406" s="152"/>
      <c r="B406" s="153"/>
      <c r="C406" s="178" t="s">
        <v>232</v>
      </c>
      <c r="D406" s="157"/>
      <c r="E406" s="158"/>
      <c r="F406" s="155"/>
      <c r="G406" s="155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45"/>
      <c r="Z406" s="145"/>
      <c r="AA406" s="145"/>
      <c r="AB406" s="145"/>
      <c r="AC406" s="145"/>
      <c r="AD406" s="145"/>
      <c r="AE406" s="145"/>
      <c r="AF406" s="145"/>
      <c r="AG406" s="145" t="s">
        <v>178</v>
      </c>
      <c r="AH406" s="145">
        <v>0</v>
      </c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  <c r="AU406" s="145"/>
      <c r="AV406" s="145"/>
      <c r="AW406" s="145"/>
      <c r="AX406" s="145"/>
      <c r="AY406" s="145"/>
      <c r="AZ406" s="145"/>
      <c r="BA406" s="145"/>
      <c r="BB406" s="145"/>
      <c r="BC406" s="145"/>
      <c r="BD406" s="145"/>
      <c r="BE406" s="145"/>
      <c r="BF406" s="145"/>
      <c r="BG406" s="145"/>
      <c r="BH406" s="145"/>
    </row>
    <row r="407" spans="1:60" outlineLevel="1" x14ac:dyDescent="0.2">
      <c r="A407" s="152"/>
      <c r="B407" s="153"/>
      <c r="C407" s="178" t="s">
        <v>539</v>
      </c>
      <c r="D407" s="157"/>
      <c r="E407" s="158">
        <v>338.70375000000001</v>
      </c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45"/>
      <c r="Z407" s="145"/>
      <c r="AA407" s="145"/>
      <c r="AB407" s="145"/>
      <c r="AC407" s="145"/>
      <c r="AD407" s="145"/>
      <c r="AE407" s="145"/>
      <c r="AF407" s="145"/>
      <c r="AG407" s="145" t="s">
        <v>178</v>
      </c>
      <c r="AH407" s="145">
        <v>0</v>
      </c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  <c r="AU407" s="145"/>
      <c r="AV407" s="145"/>
      <c r="AW407" s="145"/>
      <c r="AX407" s="145"/>
      <c r="AY407" s="145"/>
      <c r="AZ407" s="145"/>
      <c r="BA407" s="145"/>
      <c r="BB407" s="145"/>
      <c r="BC407" s="145"/>
      <c r="BD407" s="145"/>
      <c r="BE407" s="145"/>
      <c r="BF407" s="145"/>
      <c r="BG407" s="145"/>
      <c r="BH407" s="145"/>
    </row>
    <row r="408" spans="1:60" outlineLevel="1" x14ac:dyDescent="0.2">
      <c r="A408" s="152"/>
      <c r="B408" s="153"/>
      <c r="C408" s="239"/>
      <c r="D408" s="240"/>
      <c r="E408" s="240"/>
      <c r="F408" s="240"/>
      <c r="G408" s="240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45"/>
      <c r="Z408" s="145"/>
      <c r="AA408" s="145"/>
      <c r="AB408" s="145"/>
      <c r="AC408" s="145"/>
      <c r="AD408" s="145"/>
      <c r="AE408" s="145"/>
      <c r="AF408" s="145"/>
      <c r="AG408" s="145" t="s">
        <v>179</v>
      </c>
      <c r="AH408" s="145"/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  <c r="BC408" s="145"/>
      <c r="BD408" s="145"/>
      <c r="BE408" s="145"/>
      <c r="BF408" s="145"/>
      <c r="BG408" s="145"/>
      <c r="BH408" s="145"/>
    </row>
    <row r="409" spans="1:60" outlineLevel="1" x14ac:dyDescent="0.2">
      <c r="A409" s="152">
        <v>69</v>
      </c>
      <c r="B409" s="153" t="s">
        <v>542</v>
      </c>
      <c r="C409" s="179" t="s">
        <v>543</v>
      </c>
      <c r="D409" s="154" t="s">
        <v>0</v>
      </c>
      <c r="E409" s="173"/>
      <c r="F409" s="156"/>
      <c r="G409" s="155">
        <f>ROUND(E409*F409,2)</f>
        <v>0</v>
      </c>
      <c r="H409" s="156"/>
      <c r="I409" s="155">
        <f>ROUND(E409*H409,2)</f>
        <v>0</v>
      </c>
      <c r="J409" s="156"/>
      <c r="K409" s="155">
        <f>ROUND(E409*J409,2)</f>
        <v>0</v>
      </c>
      <c r="L409" s="155">
        <v>21</v>
      </c>
      <c r="M409" s="155">
        <f>G409*(1+L409/100)</f>
        <v>0</v>
      </c>
      <c r="N409" s="155">
        <v>0</v>
      </c>
      <c r="O409" s="155">
        <f>ROUND(E409*N409,2)</f>
        <v>0</v>
      </c>
      <c r="P409" s="155">
        <v>0</v>
      </c>
      <c r="Q409" s="155">
        <f>ROUND(E409*P409,2)</f>
        <v>0</v>
      </c>
      <c r="R409" s="155" t="s">
        <v>227</v>
      </c>
      <c r="S409" s="155" t="s">
        <v>182</v>
      </c>
      <c r="T409" s="155" t="s">
        <v>182</v>
      </c>
      <c r="U409" s="155">
        <v>0</v>
      </c>
      <c r="V409" s="155">
        <f>ROUND(E409*U409,2)</f>
        <v>0</v>
      </c>
      <c r="W409" s="155"/>
      <c r="X409" s="155" t="s">
        <v>228</v>
      </c>
      <c r="Y409" s="145"/>
      <c r="Z409" s="145"/>
      <c r="AA409" s="145"/>
      <c r="AB409" s="145"/>
      <c r="AC409" s="145"/>
      <c r="AD409" s="145"/>
      <c r="AE409" s="145"/>
      <c r="AF409" s="145"/>
      <c r="AG409" s="145" t="s">
        <v>229</v>
      </c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  <c r="AU409" s="145"/>
      <c r="AV409" s="145"/>
      <c r="AW409" s="145"/>
      <c r="AX409" s="145"/>
      <c r="AY409" s="145"/>
      <c r="AZ409" s="145"/>
      <c r="BA409" s="145"/>
      <c r="BB409" s="145"/>
      <c r="BC409" s="145"/>
      <c r="BD409" s="145"/>
      <c r="BE409" s="145"/>
      <c r="BF409" s="145"/>
      <c r="BG409" s="145"/>
      <c r="BH409" s="145"/>
    </row>
    <row r="410" spans="1:60" outlineLevel="1" x14ac:dyDescent="0.2">
      <c r="A410" s="152"/>
      <c r="B410" s="153"/>
      <c r="C410" s="245" t="s">
        <v>237</v>
      </c>
      <c r="D410" s="246"/>
      <c r="E410" s="246"/>
      <c r="F410" s="246"/>
      <c r="G410" s="246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Y410" s="145"/>
      <c r="Z410" s="145"/>
      <c r="AA410" s="145"/>
      <c r="AB410" s="145"/>
      <c r="AC410" s="145"/>
      <c r="AD410" s="145"/>
      <c r="AE410" s="145"/>
      <c r="AF410" s="145"/>
      <c r="AG410" s="145" t="s">
        <v>207</v>
      </c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  <c r="BC410" s="145"/>
      <c r="BD410" s="145"/>
      <c r="BE410" s="145"/>
      <c r="BF410" s="145"/>
      <c r="BG410" s="145"/>
      <c r="BH410" s="145"/>
    </row>
    <row r="411" spans="1:60" outlineLevel="1" x14ac:dyDescent="0.2">
      <c r="A411" s="152"/>
      <c r="B411" s="153"/>
      <c r="C411" s="239"/>
      <c r="D411" s="240"/>
      <c r="E411" s="240"/>
      <c r="F411" s="240"/>
      <c r="G411" s="240"/>
      <c r="H411" s="155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X411" s="155"/>
      <c r="Y411" s="145"/>
      <c r="Z411" s="145"/>
      <c r="AA411" s="145"/>
      <c r="AB411" s="145"/>
      <c r="AC411" s="145"/>
      <c r="AD411" s="145"/>
      <c r="AE411" s="145"/>
      <c r="AF411" s="145"/>
      <c r="AG411" s="145" t="s">
        <v>179</v>
      </c>
      <c r="AH411" s="145"/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  <c r="AU411" s="145"/>
      <c r="AV411" s="145"/>
      <c r="AW411" s="145"/>
      <c r="AX411" s="145"/>
      <c r="AY411" s="145"/>
      <c r="AZ411" s="145"/>
      <c r="BA411" s="145"/>
      <c r="BB411" s="145"/>
      <c r="BC411" s="145"/>
      <c r="BD411" s="145"/>
      <c r="BE411" s="145"/>
      <c r="BF411" s="145"/>
      <c r="BG411" s="145"/>
      <c r="BH411" s="145"/>
    </row>
    <row r="412" spans="1:60" x14ac:dyDescent="0.2">
      <c r="A412" s="160" t="s">
        <v>171</v>
      </c>
      <c r="B412" s="161" t="s">
        <v>112</v>
      </c>
      <c r="C412" s="176" t="s">
        <v>113</v>
      </c>
      <c r="D412" s="162"/>
      <c r="E412" s="163"/>
      <c r="F412" s="164"/>
      <c r="G412" s="164">
        <f>SUMIF(AG413:AG494,"&lt;&gt;NOR",G413:G494)</f>
        <v>0</v>
      </c>
      <c r="H412" s="164"/>
      <c r="I412" s="164">
        <f>SUM(I413:I494)</f>
        <v>0</v>
      </c>
      <c r="J412" s="164"/>
      <c r="K412" s="164">
        <f>SUM(K413:K494)</f>
        <v>0</v>
      </c>
      <c r="L412" s="164"/>
      <c r="M412" s="164">
        <f>SUM(M413:M494)</f>
        <v>0</v>
      </c>
      <c r="N412" s="164"/>
      <c r="O412" s="164">
        <f>SUM(O413:O494)</f>
        <v>4.13</v>
      </c>
      <c r="P412" s="164"/>
      <c r="Q412" s="164">
        <f>SUM(Q413:Q494)</f>
        <v>0</v>
      </c>
      <c r="R412" s="164"/>
      <c r="S412" s="164"/>
      <c r="T412" s="165"/>
      <c r="U412" s="159"/>
      <c r="V412" s="159">
        <f>SUM(V413:V494)</f>
        <v>160.5</v>
      </c>
      <c r="W412" s="159"/>
      <c r="X412" s="159"/>
      <c r="AG412" t="s">
        <v>172</v>
      </c>
    </row>
    <row r="413" spans="1:60" outlineLevel="1" x14ac:dyDescent="0.2">
      <c r="A413" s="166">
        <v>70</v>
      </c>
      <c r="B413" s="167" t="s">
        <v>544</v>
      </c>
      <c r="C413" s="177" t="s">
        <v>545</v>
      </c>
      <c r="D413" s="168" t="s">
        <v>193</v>
      </c>
      <c r="E413" s="169">
        <v>445.41</v>
      </c>
      <c r="F413" s="170"/>
      <c r="G413" s="171">
        <f>ROUND(E413*F413,2)</f>
        <v>0</v>
      </c>
      <c r="H413" s="170"/>
      <c r="I413" s="171">
        <f>ROUND(E413*H413,2)</f>
        <v>0</v>
      </c>
      <c r="J413" s="170"/>
      <c r="K413" s="171">
        <f>ROUND(E413*J413,2)</f>
        <v>0</v>
      </c>
      <c r="L413" s="171">
        <v>21</v>
      </c>
      <c r="M413" s="171">
        <f>G413*(1+L413/100)</f>
        <v>0</v>
      </c>
      <c r="N413" s="171">
        <v>0</v>
      </c>
      <c r="O413" s="171">
        <f>ROUND(E413*N413,2)</f>
        <v>0</v>
      </c>
      <c r="P413" s="171">
        <v>0</v>
      </c>
      <c r="Q413" s="171">
        <f>ROUND(E413*P413,2)</f>
        <v>0</v>
      </c>
      <c r="R413" s="171" t="s">
        <v>236</v>
      </c>
      <c r="S413" s="171" t="s">
        <v>182</v>
      </c>
      <c r="T413" s="172" t="s">
        <v>182</v>
      </c>
      <c r="U413" s="155">
        <v>0.09</v>
      </c>
      <c r="V413" s="155">
        <f>ROUND(E413*U413,2)</f>
        <v>40.090000000000003</v>
      </c>
      <c r="W413" s="155"/>
      <c r="X413" s="155" t="s">
        <v>176</v>
      </c>
      <c r="Y413" s="145"/>
      <c r="Z413" s="145"/>
      <c r="AA413" s="145"/>
      <c r="AB413" s="145"/>
      <c r="AC413" s="145"/>
      <c r="AD413" s="145"/>
      <c r="AE413" s="145"/>
      <c r="AF413" s="145"/>
      <c r="AG413" s="145" t="s">
        <v>177</v>
      </c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45"/>
      <c r="AV413" s="145"/>
      <c r="AW413" s="145"/>
      <c r="AX413" s="145"/>
      <c r="AY413" s="145"/>
      <c r="AZ413" s="145"/>
      <c r="BA413" s="145"/>
      <c r="BB413" s="145"/>
      <c r="BC413" s="145"/>
      <c r="BD413" s="145"/>
      <c r="BE413" s="145"/>
      <c r="BF413" s="145"/>
      <c r="BG413" s="145"/>
      <c r="BH413" s="145"/>
    </row>
    <row r="414" spans="1:60" outlineLevel="1" x14ac:dyDescent="0.2">
      <c r="A414" s="152"/>
      <c r="B414" s="153"/>
      <c r="C414" s="178" t="s">
        <v>480</v>
      </c>
      <c r="D414" s="157"/>
      <c r="E414" s="158"/>
      <c r="F414" s="155"/>
      <c r="G414" s="155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45"/>
      <c r="Z414" s="145"/>
      <c r="AA414" s="145"/>
      <c r="AB414" s="145"/>
      <c r="AC414" s="145"/>
      <c r="AD414" s="145"/>
      <c r="AE414" s="145"/>
      <c r="AF414" s="145"/>
      <c r="AG414" s="145" t="s">
        <v>178</v>
      </c>
      <c r="AH414" s="145">
        <v>0</v>
      </c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  <c r="BC414" s="145"/>
      <c r="BD414" s="145"/>
      <c r="BE414" s="145"/>
      <c r="BF414" s="145"/>
      <c r="BG414" s="145"/>
      <c r="BH414" s="145"/>
    </row>
    <row r="415" spans="1:60" outlineLevel="1" x14ac:dyDescent="0.2">
      <c r="A415" s="152"/>
      <c r="B415" s="153"/>
      <c r="C415" s="178" t="s">
        <v>546</v>
      </c>
      <c r="D415" s="157"/>
      <c r="E415" s="158"/>
      <c r="F415" s="155"/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Y415" s="145"/>
      <c r="Z415" s="145"/>
      <c r="AA415" s="145"/>
      <c r="AB415" s="145"/>
      <c r="AC415" s="145"/>
      <c r="AD415" s="145"/>
      <c r="AE415" s="145"/>
      <c r="AF415" s="145"/>
      <c r="AG415" s="145" t="s">
        <v>178</v>
      </c>
      <c r="AH415" s="145">
        <v>0</v>
      </c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5"/>
      <c r="BC415" s="145"/>
      <c r="BD415" s="145"/>
      <c r="BE415" s="145"/>
      <c r="BF415" s="145"/>
      <c r="BG415" s="145"/>
      <c r="BH415" s="145"/>
    </row>
    <row r="416" spans="1:60" outlineLevel="1" x14ac:dyDescent="0.2">
      <c r="A416" s="152"/>
      <c r="B416" s="153"/>
      <c r="C416" s="178" t="s">
        <v>547</v>
      </c>
      <c r="D416" s="157"/>
      <c r="E416" s="158">
        <v>445.41</v>
      </c>
      <c r="F416" s="155"/>
      <c r="G416" s="155"/>
      <c r="H416" s="155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45"/>
      <c r="Z416" s="145"/>
      <c r="AA416" s="145"/>
      <c r="AB416" s="145"/>
      <c r="AC416" s="145"/>
      <c r="AD416" s="145"/>
      <c r="AE416" s="145"/>
      <c r="AF416" s="145"/>
      <c r="AG416" s="145" t="s">
        <v>178</v>
      </c>
      <c r="AH416" s="145">
        <v>0</v>
      </c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5"/>
      <c r="BC416" s="145"/>
      <c r="BD416" s="145"/>
      <c r="BE416" s="145"/>
      <c r="BF416" s="145"/>
      <c r="BG416" s="145"/>
      <c r="BH416" s="145"/>
    </row>
    <row r="417" spans="1:60" outlineLevel="1" x14ac:dyDescent="0.2">
      <c r="A417" s="152"/>
      <c r="B417" s="153"/>
      <c r="C417" s="239"/>
      <c r="D417" s="240"/>
      <c r="E417" s="240"/>
      <c r="F417" s="240"/>
      <c r="G417" s="240"/>
      <c r="H417" s="155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X417" s="155"/>
      <c r="Y417" s="145"/>
      <c r="Z417" s="145"/>
      <c r="AA417" s="145"/>
      <c r="AB417" s="145"/>
      <c r="AC417" s="145"/>
      <c r="AD417" s="145"/>
      <c r="AE417" s="145"/>
      <c r="AF417" s="145"/>
      <c r="AG417" s="145" t="s">
        <v>179</v>
      </c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  <c r="BC417" s="145"/>
      <c r="BD417" s="145"/>
      <c r="BE417" s="145"/>
      <c r="BF417" s="145"/>
      <c r="BG417" s="145"/>
      <c r="BH417" s="145"/>
    </row>
    <row r="418" spans="1:60" outlineLevel="1" x14ac:dyDescent="0.2">
      <c r="A418" s="166">
        <v>71</v>
      </c>
      <c r="B418" s="167" t="s">
        <v>548</v>
      </c>
      <c r="C418" s="177" t="s">
        <v>549</v>
      </c>
      <c r="D418" s="168" t="s">
        <v>193</v>
      </c>
      <c r="E418" s="169">
        <v>48.375</v>
      </c>
      <c r="F418" s="170"/>
      <c r="G418" s="171">
        <f>ROUND(E418*F418,2)</f>
        <v>0</v>
      </c>
      <c r="H418" s="170"/>
      <c r="I418" s="171">
        <f>ROUND(E418*H418,2)</f>
        <v>0</v>
      </c>
      <c r="J418" s="170"/>
      <c r="K418" s="171">
        <f>ROUND(E418*J418,2)</f>
        <v>0</v>
      </c>
      <c r="L418" s="171">
        <v>21</v>
      </c>
      <c r="M418" s="171">
        <f>G418*(1+L418/100)</f>
        <v>0</v>
      </c>
      <c r="N418" s="171">
        <v>8.3000000000000001E-4</v>
      </c>
      <c r="O418" s="171">
        <f>ROUND(E418*N418,2)</f>
        <v>0.04</v>
      </c>
      <c r="P418" s="171">
        <v>0</v>
      </c>
      <c r="Q418" s="171">
        <f>ROUND(E418*P418,2)</f>
        <v>0</v>
      </c>
      <c r="R418" s="171" t="s">
        <v>236</v>
      </c>
      <c r="S418" s="171" t="s">
        <v>182</v>
      </c>
      <c r="T418" s="172" t="s">
        <v>182</v>
      </c>
      <c r="U418" s="155">
        <v>0.30099999999999999</v>
      </c>
      <c r="V418" s="155">
        <f>ROUND(E418*U418,2)</f>
        <v>14.56</v>
      </c>
      <c r="W418" s="155"/>
      <c r="X418" s="155" t="s">
        <v>176</v>
      </c>
      <c r="Y418" s="145"/>
      <c r="Z418" s="145"/>
      <c r="AA418" s="145"/>
      <c r="AB418" s="145"/>
      <c r="AC418" s="145"/>
      <c r="AD418" s="145"/>
      <c r="AE418" s="145"/>
      <c r="AF418" s="145"/>
      <c r="AG418" s="145" t="s">
        <v>177</v>
      </c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  <c r="BC418" s="145"/>
      <c r="BD418" s="145"/>
      <c r="BE418" s="145"/>
      <c r="BF418" s="145"/>
      <c r="BG418" s="145"/>
      <c r="BH418" s="145"/>
    </row>
    <row r="419" spans="1:60" outlineLevel="1" x14ac:dyDescent="0.2">
      <c r="A419" s="152"/>
      <c r="B419" s="153"/>
      <c r="C419" s="178" t="s">
        <v>232</v>
      </c>
      <c r="D419" s="157"/>
      <c r="E419" s="158"/>
      <c r="F419" s="155"/>
      <c r="G419" s="155"/>
      <c r="H419" s="155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Y419" s="145"/>
      <c r="Z419" s="145"/>
      <c r="AA419" s="145"/>
      <c r="AB419" s="145"/>
      <c r="AC419" s="145"/>
      <c r="AD419" s="145"/>
      <c r="AE419" s="145"/>
      <c r="AF419" s="145"/>
      <c r="AG419" s="145" t="s">
        <v>178</v>
      </c>
      <c r="AH419" s="145">
        <v>0</v>
      </c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  <c r="AU419" s="145"/>
      <c r="AV419" s="145"/>
      <c r="AW419" s="145"/>
      <c r="AX419" s="145"/>
      <c r="AY419" s="145"/>
      <c r="AZ419" s="145"/>
      <c r="BA419" s="145"/>
      <c r="BB419" s="145"/>
      <c r="BC419" s="145"/>
      <c r="BD419" s="145"/>
      <c r="BE419" s="145"/>
      <c r="BF419" s="145"/>
      <c r="BG419" s="145"/>
      <c r="BH419" s="145"/>
    </row>
    <row r="420" spans="1:60" outlineLevel="1" x14ac:dyDescent="0.2">
      <c r="A420" s="152"/>
      <c r="B420" s="153"/>
      <c r="C420" s="178" t="s">
        <v>444</v>
      </c>
      <c r="D420" s="157"/>
      <c r="E420" s="158">
        <v>48.375</v>
      </c>
      <c r="F420" s="155"/>
      <c r="G420" s="155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45"/>
      <c r="Z420" s="145"/>
      <c r="AA420" s="145"/>
      <c r="AB420" s="145"/>
      <c r="AC420" s="145"/>
      <c r="AD420" s="145"/>
      <c r="AE420" s="145"/>
      <c r="AF420" s="145"/>
      <c r="AG420" s="145" t="s">
        <v>178</v>
      </c>
      <c r="AH420" s="145">
        <v>0</v>
      </c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  <c r="BC420" s="145"/>
      <c r="BD420" s="145"/>
      <c r="BE420" s="145"/>
      <c r="BF420" s="145"/>
      <c r="BG420" s="145"/>
      <c r="BH420" s="145"/>
    </row>
    <row r="421" spans="1:60" outlineLevel="1" x14ac:dyDescent="0.2">
      <c r="A421" s="152"/>
      <c r="B421" s="153"/>
      <c r="C421" s="239"/>
      <c r="D421" s="240"/>
      <c r="E421" s="240"/>
      <c r="F421" s="240"/>
      <c r="G421" s="240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  <c r="Y421" s="145"/>
      <c r="Z421" s="145"/>
      <c r="AA421" s="145"/>
      <c r="AB421" s="145"/>
      <c r="AC421" s="145"/>
      <c r="AD421" s="145"/>
      <c r="AE421" s="145"/>
      <c r="AF421" s="145"/>
      <c r="AG421" s="145" t="s">
        <v>179</v>
      </c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5"/>
      <c r="BE421" s="145"/>
      <c r="BF421" s="145"/>
      <c r="BG421" s="145"/>
      <c r="BH421" s="145"/>
    </row>
    <row r="422" spans="1:60" ht="22.5" outlineLevel="1" x14ac:dyDescent="0.2">
      <c r="A422" s="166">
        <v>72</v>
      </c>
      <c r="B422" s="167" t="s">
        <v>550</v>
      </c>
      <c r="C422" s="177" t="s">
        <v>551</v>
      </c>
      <c r="D422" s="168" t="s">
        <v>193</v>
      </c>
      <c r="E422" s="169">
        <v>222.70500000000001</v>
      </c>
      <c r="F422" s="170"/>
      <c r="G422" s="171">
        <f>ROUND(E422*F422,2)</f>
        <v>0</v>
      </c>
      <c r="H422" s="170"/>
      <c r="I422" s="171">
        <f>ROUND(E422*H422,2)</f>
        <v>0</v>
      </c>
      <c r="J422" s="170"/>
      <c r="K422" s="171">
        <f>ROUND(E422*J422,2)</f>
        <v>0</v>
      </c>
      <c r="L422" s="171">
        <v>21</v>
      </c>
      <c r="M422" s="171">
        <f>G422*(1+L422/100)</f>
        <v>0</v>
      </c>
      <c r="N422" s="171">
        <v>2.1000000000000001E-4</v>
      </c>
      <c r="O422" s="171">
        <f>ROUND(E422*N422,2)</f>
        <v>0.05</v>
      </c>
      <c r="P422" s="171">
        <v>0</v>
      </c>
      <c r="Q422" s="171">
        <f>ROUND(E422*P422,2)</f>
        <v>0</v>
      </c>
      <c r="R422" s="171" t="s">
        <v>236</v>
      </c>
      <c r="S422" s="171" t="s">
        <v>182</v>
      </c>
      <c r="T422" s="172" t="s">
        <v>182</v>
      </c>
      <c r="U422" s="155">
        <v>0.16</v>
      </c>
      <c r="V422" s="155">
        <f>ROUND(E422*U422,2)</f>
        <v>35.630000000000003</v>
      </c>
      <c r="W422" s="155"/>
      <c r="X422" s="155" t="s">
        <v>176</v>
      </c>
      <c r="Y422" s="145"/>
      <c r="Z422" s="145"/>
      <c r="AA422" s="145"/>
      <c r="AB422" s="145"/>
      <c r="AC422" s="145"/>
      <c r="AD422" s="145"/>
      <c r="AE422" s="145"/>
      <c r="AF422" s="145"/>
      <c r="AG422" s="145" t="s">
        <v>177</v>
      </c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  <c r="AU422" s="145"/>
      <c r="AV422" s="145"/>
      <c r="AW422" s="145"/>
      <c r="AX422" s="145"/>
      <c r="AY422" s="145"/>
      <c r="AZ422" s="145"/>
      <c r="BA422" s="145"/>
      <c r="BB422" s="145"/>
      <c r="BC422" s="145"/>
      <c r="BD422" s="145"/>
      <c r="BE422" s="145"/>
      <c r="BF422" s="145"/>
      <c r="BG422" s="145"/>
      <c r="BH422" s="145"/>
    </row>
    <row r="423" spans="1:60" outlineLevel="1" x14ac:dyDescent="0.2">
      <c r="A423" s="152"/>
      <c r="B423" s="153"/>
      <c r="C423" s="241" t="s">
        <v>552</v>
      </c>
      <c r="D423" s="242"/>
      <c r="E423" s="242"/>
      <c r="F423" s="242"/>
      <c r="G423" s="242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X423" s="155"/>
      <c r="Y423" s="145"/>
      <c r="Z423" s="145"/>
      <c r="AA423" s="145"/>
      <c r="AB423" s="145"/>
      <c r="AC423" s="145"/>
      <c r="AD423" s="145"/>
      <c r="AE423" s="145"/>
      <c r="AF423" s="145"/>
      <c r="AG423" s="145" t="s">
        <v>191</v>
      </c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  <c r="AU423" s="145"/>
      <c r="AV423" s="145"/>
      <c r="AW423" s="145"/>
      <c r="AX423" s="145"/>
      <c r="AY423" s="145"/>
      <c r="AZ423" s="145"/>
      <c r="BA423" s="145"/>
      <c r="BB423" s="145"/>
      <c r="BC423" s="145"/>
      <c r="BD423" s="145"/>
      <c r="BE423" s="145"/>
      <c r="BF423" s="145"/>
      <c r="BG423" s="145"/>
      <c r="BH423" s="145"/>
    </row>
    <row r="424" spans="1:60" outlineLevel="1" x14ac:dyDescent="0.2">
      <c r="A424" s="152"/>
      <c r="B424" s="153"/>
      <c r="C424" s="178" t="s">
        <v>480</v>
      </c>
      <c r="D424" s="157"/>
      <c r="E424" s="158"/>
      <c r="F424" s="155"/>
      <c r="G424" s="155"/>
      <c r="H424" s="155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55"/>
      <c r="T424" s="155"/>
      <c r="U424" s="155"/>
      <c r="V424" s="155"/>
      <c r="W424" s="155"/>
      <c r="X424" s="155"/>
      <c r="Y424" s="145"/>
      <c r="Z424" s="145"/>
      <c r="AA424" s="145"/>
      <c r="AB424" s="145"/>
      <c r="AC424" s="145"/>
      <c r="AD424" s="145"/>
      <c r="AE424" s="145"/>
      <c r="AF424" s="145"/>
      <c r="AG424" s="145" t="s">
        <v>178</v>
      </c>
      <c r="AH424" s="145">
        <v>0</v>
      </c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  <c r="AU424" s="145"/>
      <c r="AV424" s="145"/>
      <c r="AW424" s="145"/>
      <c r="AX424" s="145"/>
      <c r="AY424" s="145"/>
      <c r="AZ424" s="145"/>
      <c r="BA424" s="145"/>
      <c r="BB424" s="145"/>
      <c r="BC424" s="145"/>
      <c r="BD424" s="145"/>
      <c r="BE424" s="145"/>
      <c r="BF424" s="145"/>
      <c r="BG424" s="145"/>
      <c r="BH424" s="145"/>
    </row>
    <row r="425" spans="1:60" outlineLevel="1" x14ac:dyDescent="0.2">
      <c r="A425" s="152"/>
      <c r="B425" s="153"/>
      <c r="C425" s="178" t="s">
        <v>546</v>
      </c>
      <c r="D425" s="157"/>
      <c r="E425" s="158"/>
      <c r="F425" s="155"/>
      <c r="G425" s="155"/>
      <c r="H425" s="155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45"/>
      <c r="Z425" s="145"/>
      <c r="AA425" s="145"/>
      <c r="AB425" s="145"/>
      <c r="AC425" s="145"/>
      <c r="AD425" s="145"/>
      <c r="AE425" s="145"/>
      <c r="AF425" s="145"/>
      <c r="AG425" s="145" t="s">
        <v>178</v>
      </c>
      <c r="AH425" s="145">
        <v>0</v>
      </c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  <c r="AU425" s="145"/>
      <c r="AV425" s="145"/>
      <c r="AW425" s="145"/>
      <c r="AX425" s="145"/>
      <c r="AY425" s="145"/>
      <c r="AZ425" s="145"/>
      <c r="BA425" s="145"/>
      <c r="BB425" s="145"/>
      <c r="BC425" s="145"/>
      <c r="BD425" s="145"/>
      <c r="BE425" s="145"/>
      <c r="BF425" s="145"/>
      <c r="BG425" s="145"/>
      <c r="BH425" s="145"/>
    </row>
    <row r="426" spans="1:60" outlineLevel="1" x14ac:dyDescent="0.2">
      <c r="A426" s="152"/>
      <c r="B426" s="153"/>
      <c r="C426" s="178" t="s">
        <v>553</v>
      </c>
      <c r="D426" s="157"/>
      <c r="E426" s="158">
        <v>222.70500000000001</v>
      </c>
      <c r="F426" s="155"/>
      <c r="G426" s="155"/>
      <c r="H426" s="155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X426" s="155"/>
      <c r="Y426" s="145"/>
      <c r="Z426" s="145"/>
      <c r="AA426" s="145"/>
      <c r="AB426" s="145"/>
      <c r="AC426" s="145"/>
      <c r="AD426" s="145"/>
      <c r="AE426" s="145"/>
      <c r="AF426" s="145"/>
      <c r="AG426" s="145" t="s">
        <v>178</v>
      </c>
      <c r="AH426" s="145">
        <v>0</v>
      </c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5"/>
      <c r="BB426" s="145"/>
      <c r="BC426" s="145"/>
      <c r="BD426" s="145"/>
      <c r="BE426" s="145"/>
      <c r="BF426" s="145"/>
      <c r="BG426" s="145"/>
      <c r="BH426" s="145"/>
    </row>
    <row r="427" spans="1:60" outlineLevel="1" x14ac:dyDescent="0.2">
      <c r="A427" s="152"/>
      <c r="B427" s="153"/>
      <c r="C427" s="239"/>
      <c r="D427" s="240"/>
      <c r="E427" s="240"/>
      <c r="F427" s="240"/>
      <c r="G427" s="240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45"/>
      <c r="Z427" s="145"/>
      <c r="AA427" s="145"/>
      <c r="AB427" s="145"/>
      <c r="AC427" s="145"/>
      <c r="AD427" s="145"/>
      <c r="AE427" s="145"/>
      <c r="AF427" s="145"/>
      <c r="AG427" s="145" t="s">
        <v>179</v>
      </c>
      <c r="AH427" s="145"/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  <c r="AU427" s="145"/>
      <c r="AV427" s="145"/>
      <c r="AW427" s="145"/>
      <c r="AX427" s="145"/>
      <c r="AY427" s="145"/>
      <c r="AZ427" s="145"/>
      <c r="BA427" s="145"/>
      <c r="BB427" s="145"/>
      <c r="BC427" s="145"/>
      <c r="BD427" s="145"/>
      <c r="BE427" s="145"/>
      <c r="BF427" s="145"/>
      <c r="BG427" s="145"/>
      <c r="BH427" s="145"/>
    </row>
    <row r="428" spans="1:60" outlineLevel="1" x14ac:dyDescent="0.2">
      <c r="A428" s="166">
        <v>73</v>
      </c>
      <c r="B428" s="167" t="s">
        <v>234</v>
      </c>
      <c r="C428" s="177" t="s">
        <v>554</v>
      </c>
      <c r="D428" s="168" t="s">
        <v>193</v>
      </c>
      <c r="E428" s="169">
        <v>212.1</v>
      </c>
      <c r="F428" s="170"/>
      <c r="G428" s="171">
        <f>ROUND(E428*F428,2)</f>
        <v>0</v>
      </c>
      <c r="H428" s="170"/>
      <c r="I428" s="171">
        <f>ROUND(E428*H428,2)</f>
        <v>0</v>
      </c>
      <c r="J428" s="170"/>
      <c r="K428" s="171">
        <f>ROUND(E428*J428,2)</f>
        <v>0</v>
      </c>
      <c r="L428" s="171">
        <v>21</v>
      </c>
      <c r="M428" s="171">
        <f>G428*(1+L428/100)</f>
        <v>0</v>
      </c>
      <c r="N428" s="171">
        <v>0</v>
      </c>
      <c r="O428" s="171">
        <f>ROUND(E428*N428,2)</f>
        <v>0</v>
      </c>
      <c r="P428" s="171">
        <v>0</v>
      </c>
      <c r="Q428" s="171">
        <f>ROUND(E428*P428,2)</f>
        <v>0</v>
      </c>
      <c r="R428" s="171" t="s">
        <v>236</v>
      </c>
      <c r="S428" s="171" t="s">
        <v>182</v>
      </c>
      <c r="T428" s="172" t="s">
        <v>182</v>
      </c>
      <c r="U428" s="155">
        <v>0.08</v>
      </c>
      <c r="V428" s="155">
        <f>ROUND(E428*U428,2)</f>
        <v>16.97</v>
      </c>
      <c r="W428" s="155"/>
      <c r="X428" s="155" t="s">
        <v>176</v>
      </c>
      <c r="Y428" s="145"/>
      <c r="Z428" s="145"/>
      <c r="AA428" s="145"/>
      <c r="AB428" s="145"/>
      <c r="AC428" s="145"/>
      <c r="AD428" s="145"/>
      <c r="AE428" s="145"/>
      <c r="AF428" s="145"/>
      <c r="AG428" s="145" t="s">
        <v>177</v>
      </c>
      <c r="AH428" s="145"/>
      <c r="AI428" s="145"/>
      <c r="AJ428" s="145"/>
      <c r="AK428" s="145"/>
      <c r="AL428" s="145"/>
      <c r="AM428" s="145"/>
      <c r="AN428" s="145"/>
      <c r="AO428" s="145"/>
      <c r="AP428" s="145"/>
      <c r="AQ428" s="145"/>
      <c r="AR428" s="145"/>
      <c r="AS428" s="145"/>
      <c r="AT428" s="145"/>
      <c r="AU428" s="145"/>
      <c r="AV428" s="145"/>
      <c r="AW428" s="145"/>
      <c r="AX428" s="145"/>
      <c r="AY428" s="145"/>
      <c r="AZ428" s="145"/>
      <c r="BA428" s="145"/>
      <c r="BB428" s="145"/>
      <c r="BC428" s="145"/>
      <c r="BD428" s="145"/>
      <c r="BE428" s="145"/>
      <c r="BF428" s="145"/>
      <c r="BG428" s="145"/>
      <c r="BH428" s="145"/>
    </row>
    <row r="429" spans="1:60" outlineLevel="1" x14ac:dyDescent="0.2">
      <c r="A429" s="152"/>
      <c r="B429" s="153"/>
      <c r="C429" s="178" t="s">
        <v>480</v>
      </c>
      <c r="D429" s="157"/>
      <c r="E429" s="158"/>
      <c r="F429" s="155"/>
      <c r="G429" s="155"/>
      <c r="H429" s="155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55"/>
      <c r="T429" s="155"/>
      <c r="U429" s="155"/>
      <c r="V429" s="155"/>
      <c r="W429" s="155"/>
      <c r="X429" s="155"/>
      <c r="Y429" s="145"/>
      <c r="Z429" s="145"/>
      <c r="AA429" s="145"/>
      <c r="AB429" s="145"/>
      <c r="AC429" s="145"/>
      <c r="AD429" s="145"/>
      <c r="AE429" s="145"/>
      <c r="AF429" s="145"/>
      <c r="AG429" s="145" t="s">
        <v>178</v>
      </c>
      <c r="AH429" s="145">
        <v>0</v>
      </c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  <c r="AU429" s="145"/>
      <c r="AV429" s="145"/>
      <c r="AW429" s="145"/>
      <c r="AX429" s="145"/>
      <c r="AY429" s="145"/>
      <c r="AZ429" s="145"/>
      <c r="BA429" s="145"/>
      <c r="BB429" s="145"/>
      <c r="BC429" s="145"/>
      <c r="BD429" s="145"/>
      <c r="BE429" s="145"/>
      <c r="BF429" s="145"/>
      <c r="BG429" s="145"/>
      <c r="BH429" s="145"/>
    </row>
    <row r="430" spans="1:60" outlineLevel="1" x14ac:dyDescent="0.2">
      <c r="A430" s="152"/>
      <c r="B430" s="153"/>
      <c r="C430" s="178" t="s">
        <v>481</v>
      </c>
      <c r="D430" s="157"/>
      <c r="E430" s="158"/>
      <c r="F430" s="155"/>
      <c r="G430" s="155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X430" s="155"/>
      <c r="Y430" s="145"/>
      <c r="Z430" s="145"/>
      <c r="AA430" s="145"/>
      <c r="AB430" s="145"/>
      <c r="AC430" s="145"/>
      <c r="AD430" s="145"/>
      <c r="AE430" s="145"/>
      <c r="AF430" s="145"/>
      <c r="AG430" s="145" t="s">
        <v>178</v>
      </c>
      <c r="AH430" s="145">
        <v>0</v>
      </c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5"/>
      <c r="AZ430" s="145"/>
      <c r="BA430" s="145"/>
      <c r="BB430" s="145"/>
      <c r="BC430" s="145"/>
      <c r="BD430" s="145"/>
      <c r="BE430" s="145"/>
      <c r="BF430" s="145"/>
      <c r="BG430" s="145"/>
      <c r="BH430" s="145"/>
    </row>
    <row r="431" spans="1:60" outlineLevel="1" x14ac:dyDescent="0.2">
      <c r="A431" s="152"/>
      <c r="B431" s="153"/>
      <c r="C431" s="178" t="s">
        <v>555</v>
      </c>
      <c r="D431" s="157"/>
      <c r="E431" s="158">
        <v>212.1</v>
      </c>
      <c r="F431" s="155"/>
      <c r="G431" s="155"/>
      <c r="H431" s="155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X431" s="155"/>
      <c r="Y431" s="145"/>
      <c r="Z431" s="145"/>
      <c r="AA431" s="145"/>
      <c r="AB431" s="145"/>
      <c r="AC431" s="145"/>
      <c r="AD431" s="145"/>
      <c r="AE431" s="145"/>
      <c r="AF431" s="145"/>
      <c r="AG431" s="145" t="s">
        <v>178</v>
      </c>
      <c r="AH431" s="145">
        <v>0</v>
      </c>
      <c r="AI431" s="145"/>
      <c r="AJ431" s="145"/>
      <c r="AK431" s="145"/>
      <c r="AL431" s="145"/>
      <c r="AM431" s="145"/>
      <c r="AN431" s="145"/>
      <c r="AO431" s="145"/>
      <c r="AP431" s="145"/>
      <c r="AQ431" s="145"/>
      <c r="AR431" s="145"/>
      <c r="AS431" s="145"/>
      <c r="AT431" s="145"/>
      <c r="AU431" s="145"/>
      <c r="AV431" s="145"/>
      <c r="AW431" s="145"/>
      <c r="AX431" s="145"/>
      <c r="AY431" s="145"/>
      <c r="AZ431" s="145"/>
      <c r="BA431" s="145"/>
      <c r="BB431" s="145"/>
      <c r="BC431" s="145"/>
      <c r="BD431" s="145"/>
      <c r="BE431" s="145"/>
      <c r="BF431" s="145"/>
      <c r="BG431" s="145"/>
      <c r="BH431" s="145"/>
    </row>
    <row r="432" spans="1:60" outlineLevel="1" x14ac:dyDescent="0.2">
      <c r="A432" s="152"/>
      <c r="B432" s="153"/>
      <c r="C432" s="239"/>
      <c r="D432" s="240"/>
      <c r="E432" s="240"/>
      <c r="F432" s="240"/>
      <c r="G432" s="240"/>
      <c r="H432" s="155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X432" s="155"/>
      <c r="Y432" s="145"/>
      <c r="Z432" s="145"/>
      <c r="AA432" s="145"/>
      <c r="AB432" s="145"/>
      <c r="AC432" s="145"/>
      <c r="AD432" s="145"/>
      <c r="AE432" s="145"/>
      <c r="AF432" s="145"/>
      <c r="AG432" s="145" t="s">
        <v>179</v>
      </c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  <c r="BC432" s="145"/>
      <c r="BD432" s="145"/>
      <c r="BE432" s="145"/>
      <c r="BF432" s="145"/>
      <c r="BG432" s="145"/>
      <c r="BH432" s="145"/>
    </row>
    <row r="433" spans="1:60" outlineLevel="1" x14ac:dyDescent="0.2">
      <c r="A433" s="166">
        <v>74</v>
      </c>
      <c r="B433" s="167" t="s">
        <v>556</v>
      </c>
      <c r="C433" s="177" t="s">
        <v>557</v>
      </c>
      <c r="D433" s="168" t="s">
        <v>204</v>
      </c>
      <c r="E433" s="169">
        <v>251.14</v>
      </c>
      <c r="F433" s="170"/>
      <c r="G433" s="171">
        <f>ROUND(E433*F433,2)</f>
        <v>0</v>
      </c>
      <c r="H433" s="170"/>
      <c r="I433" s="171">
        <f>ROUND(E433*H433,2)</f>
        <v>0</v>
      </c>
      <c r="J433" s="170"/>
      <c r="K433" s="171">
        <f>ROUND(E433*J433,2)</f>
        <v>0</v>
      </c>
      <c r="L433" s="171">
        <v>21</v>
      </c>
      <c r="M433" s="171">
        <f>G433*(1+L433/100)</f>
        <v>0</v>
      </c>
      <c r="N433" s="171">
        <v>3.2000000000000003E-4</v>
      </c>
      <c r="O433" s="171">
        <f>ROUND(E433*N433,2)</f>
        <v>0.08</v>
      </c>
      <c r="P433" s="171">
        <v>0</v>
      </c>
      <c r="Q433" s="171">
        <f>ROUND(E433*P433,2)</f>
        <v>0</v>
      </c>
      <c r="R433" s="171" t="s">
        <v>236</v>
      </c>
      <c r="S433" s="171" t="s">
        <v>182</v>
      </c>
      <c r="T433" s="172" t="s">
        <v>182</v>
      </c>
      <c r="U433" s="155">
        <v>0.05</v>
      </c>
      <c r="V433" s="155">
        <f>ROUND(E433*U433,2)</f>
        <v>12.56</v>
      </c>
      <c r="W433" s="155"/>
      <c r="X433" s="155" t="s">
        <v>176</v>
      </c>
      <c r="Y433" s="145"/>
      <c r="Z433" s="145"/>
      <c r="AA433" s="145"/>
      <c r="AB433" s="145"/>
      <c r="AC433" s="145"/>
      <c r="AD433" s="145"/>
      <c r="AE433" s="145"/>
      <c r="AF433" s="145"/>
      <c r="AG433" s="145" t="s">
        <v>177</v>
      </c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5"/>
      <c r="AZ433" s="145"/>
      <c r="BA433" s="145"/>
      <c r="BB433" s="145"/>
      <c r="BC433" s="145"/>
      <c r="BD433" s="145"/>
      <c r="BE433" s="145"/>
      <c r="BF433" s="145"/>
      <c r="BG433" s="145"/>
      <c r="BH433" s="145"/>
    </row>
    <row r="434" spans="1:60" outlineLevel="1" x14ac:dyDescent="0.2">
      <c r="A434" s="152"/>
      <c r="B434" s="153"/>
      <c r="C434" s="178" t="s">
        <v>208</v>
      </c>
      <c r="D434" s="157"/>
      <c r="E434" s="158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  <c r="Y434" s="145"/>
      <c r="Z434" s="145"/>
      <c r="AA434" s="145"/>
      <c r="AB434" s="145"/>
      <c r="AC434" s="145"/>
      <c r="AD434" s="145"/>
      <c r="AE434" s="145"/>
      <c r="AF434" s="145"/>
      <c r="AG434" s="145" t="s">
        <v>178</v>
      </c>
      <c r="AH434" s="145">
        <v>0</v>
      </c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  <c r="AU434" s="145"/>
      <c r="AV434" s="145"/>
      <c r="AW434" s="145"/>
      <c r="AX434" s="145"/>
      <c r="AY434" s="145"/>
      <c r="AZ434" s="145"/>
      <c r="BA434" s="145"/>
      <c r="BB434" s="145"/>
      <c r="BC434" s="145"/>
      <c r="BD434" s="145"/>
      <c r="BE434" s="145"/>
      <c r="BF434" s="145"/>
      <c r="BG434" s="145"/>
      <c r="BH434" s="145"/>
    </row>
    <row r="435" spans="1:60" outlineLevel="1" x14ac:dyDescent="0.2">
      <c r="A435" s="152"/>
      <c r="B435" s="153"/>
      <c r="C435" s="178" t="s">
        <v>401</v>
      </c>
      <c r="D435" s="157"/>
      <c r="E435" s="158"/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X435" s="155"/>
      <c r="Y435" s="145"/>
      <c r="Z435" s="145"/>
      <c r="AA435" s="145"/>
      <c r="AB435" s="145"/>
      <c r="AC435" s="145"/>
      <c r="AD435" s="145"/>
      <c r="AE435" s="145"/>
      <c r="AF435" s="145"/>
      <c r="AG435" s="145" t="s">
        <v>178</v>
      </c>
      <c r="AH435" s="145">
        <v>0</v>
      </c>
      <c r="AI435" s="145"/>
      <c r="AJ435" s="145"/>
      <c r="AK435" s="145"/>
      <c r="AL435" s="145"/>
      <c r="AM435" s="145"/>
      <c r="AN435" s="145"/>
      <c r="AO435" s="145"/>
      <c r="AP435" s="145"/>
      <c r="AQ435" s="145"/>
      <c r="AR435" s="145"/>
      <c r="AS435" s="145"/>
      <c r="AT435" s="145"/>
      <c r="AU435" s="145"/>
      <c r="AV435" s="145"/>
      <c r="AW435" s="145"/>
      <c r="AX435" s="145"/>
      <c r="AY435" s="145"/>
      <c r="AZ435" s="145"/>
      <c r="BA435" s="145"/>
      <c r="BB435" s="145"/>
      <c r="BC435" s="145"/>
      <c r="BD435" s="145"/>
      <c r="BE435" s="145"/>
      <c r="BF435" s="145"/>
      <c r="BG435" s="145"/>
      <c r="BH435" s="145"/>
    </row>
    <row r="436" spans="1:60" outlineLevel="1" x14ac:dyDescent="0.2">
      <c r="A436" s="152"/>
      <c r="B436" s="153"/>
      <c r="C436" s="178" t="s">
        <v>558</v>
      </c>
      <c r="D436" s="157"/>
      <c r="E436" s="158">
        <v>12.9</v>
      </c>
      <c r="F436" s="155"/>
      <c r="G436" s="155"/>
      <c r="H436" s="155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55"/>
      <c r="T436" s="155"/>
      <c r="U436" s="155"/>
      <c r="V436" s="155"/>
      <c r="W436" s="155"/>
      <c r="X436" s="155"/>
      <c r="Y436" s="145"/>
      <c r="Z436" s="145"/>
      <c r="AA436" s="145"/>
      <c r="AB436" s="145"/>
      <c r="AC436" s="145"/>
      <c r="AD436" s="145"/>
      <c r="AE436" s="145"/>
      <c r="AF436" s="145"/>
      <c r="AG436" s="145" t="s">
        <v>178</v>
      </c>
      <c r="AH436" s="145">
        <v>0</v>
      </c>
      <c r="AI436" s="145"/>
      <c r="AJ436" s="145"/>
      <c r="AK436" s="145"/>
      <c r="AL436" s="145"/>
      <c r="AM436" s="145"/>
      <c r="AN436" s="145"/>
      <c r="AO436" s="145"/>
      <c r="AP436" s="145"/>
      <c r="AQ436" s="145"/>
      <c r="AR436" s="145"/>
      <c r="AS436" s="145"/>
      <c r="AT436" s="145"/>
      <c r="AU436" s="145"/>
      <c r="AV436" s="145"/>
      <c r="AW436" s="145"/>
      <c r="AX436" s="145"/>
      <c r="AY436" s="145"/>
      <c r="AZ436" s="145"/>
      <c r="BA436" s="145"/>
      <c r="BB436" s="145"/>
      <c r="BC436" s="145"/>
      <c r="BD436" s="145"/>
      <c r="BE436" s="145"/>
      <c r="BF436" s="145"/>
      <c r="BG436" s="145"/>
      <c r="BH436" s="145"/>
    </row>
    <row r="437" spans="1:60" outlineLevel="1" x14ac:dyDescent="0.2">
      <c r="A437" s="152"/>
      <c r="B437" s="153"/>
      <c r="C437" s="178" t="s">
        <v>414</v>
      </c>
      <c r="D437" s="157"/>
      <c r="E437" s="158"/>
      <c r="F437" s="155"/>
      <c r="G437" s="155"/>
      <c r="H437" s="155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55"/>
      <c r="T437" s="155"/>
      <c r="U437" s="155"/>
      <c r="V437" s="155"/>
      <c r="W437" s="155"/>
      <c r="X437" s="155"/>
      <c r="Y437" s="145"/>
      <c r="Z437" s="145"/>
      <c r="AA437" s="145"/>
      <c r="AB437" s="145"/>
      <c r="AC437" s="145"/>
      <c r="AD437" s="145"/>
      <c r="AE437" s="145"/>
      <c r="AF437" s="145"/>
      <c r="AG437" s="145" t="s">
        <v>178</v>
      </c>
      <c r="AH437" s="145">
        <v>0</v>
      </c>
      <c r="AI437" s="145"/>
      <c r="AJ437" s="145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  <c r="AU437" s="145"/>
      <c r="AV437" s="145"/>
      <c r="AW437" s="145"/>
      <c r="AX437" s="145"/>
      <c r="AY437" s="145"/>
      <c r="AZ437" s="145"/>
      <c r="BA437" s="145"/>
      <c r="BB437" s="145"/>
      <c r="BC437" s="145"/>
      <c r="BD437" s="145"/>
      <c r="BE437" s="145"/>
      <c r="BF437" s="145"/>
      <c r="BG437" s="145"/>
      <c r="BH437" s="145"/>
    </row>
    <row r="438" spans="1:60" outlineLevel="1" x14ac:dyDescent="0.2">
      <c r="A438" s="152"/>
      <c r="B438" s="153"/>
      <c r="C438" s="178" t="s">
        <v>559</v>
      </c>
      <c r="D438" s="157"/>
      <c r="E438" s="158">
        <v>92.72</v>
      </c>
      <c r="F438" s="155"/>
      <c r="G438" s="155"/>
      <c r="H438" s="155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55"/>
      <c r="T438" s="155"/>
      <c r="U438" s="155"/>
      <c r="V438" s="155"/>
      <c r="W438" s="155"/>
      <c r="X438" s="155"/>
      <c r="Y438" s="145"/>
      <c r="Z438" s="145"/>
      <c r="AA438" s="145"/>
      <c r="AB438" s="145"/>
      <c r="AC438" s="145"/>
      <c r="AD438" s="145"/>
      <c r="AE438" s="145"/>
      <c r="AF438" s="145"/>
      <c r="AG438" s="145" t="s">
        <v>178</v>
      </c>
      <c r="AH438" s="145">
        <v>0</v>
      </c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  <c r="AU438" s="145"/>
      <c r="AV438" s="145"/>
      <c r="AW438" s="145"/>
      <c r="AX438" s="145"/>
      <c r="AY438" s="145"/>
      <c r="AZ438" s="145"/>
      <c r="BA438" s="145"/>
      <c r="BB438" s="145"/>
      <c r="BC438" s="145"/>
      <c r="BD438" s="145"/>
      <c r="BE438" s="145"/>
      <c r="BF438" s="145"/>
      <c r="BG438" s="145"/>
      <c r="BH438" s="145"/>
    </row>
    <row r="439" spans="1:60" outlineLevel="1" x14ac:dyDescent="0.2">
      <c r="A439" s="152"/>
      <c r="B439" s="153"/>
      <c r="C439" s="178" t="s">
        <v>418</v>
      </c>
      <c r="D439" s="157"/>
      <c r="E439" s="158"/>
      <c r="F439" s="155"/>
      <c r="G439" s="155"/>
      <c r="H439" s="155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X439" s="155"/>
      <c r="Y439" s="145"/>
      <c r="Z439" s="145"/>
      <c r="AA439" s="145"/>
      <c r="AB439" s="145"/>
      <c r="AC439" s="145"/>
      <c r="AD439" s="145"/>
      <c r="AE439" s="145"/>
      <c r="AF439" s="145"/>
      <c r="AG439" s="145" t="s">
        <v>178</v>
      </c>
      <c r="AH439" s="145">
        <v>0</v>
      </c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  <c r="AU439" s="145"/>
      <c r="AV439" s="145"/>
      <c r="AW439" s="145"/>
      <c r="AX439" s="145"/>
      <c r="AY439" s="145"/>
      <c r="AZ439" s="145"/>
      <c r="BA439" s="145"/>
      <c r="BB439" s="145"/>
      <c r="BC439" s="145"/>
      <c r="BD439" s="145"/>
      <c r="BE439" s="145"/>
      <c r="BF439" s="145"/>
      <c r="BG439" s="145"/>
      <c r="BH439" s="145"/>
    </row>
    <row r="440" spans="1:60" outlineLevel="1" x14ac:dyDescent="0.2">
      <c r="A440" s="152"/>
      <c r="B440" s="153"/>
      <c r="C440" s="178" t="s">
        <v>560</v>
      </c>
      <c r="D440" s="157"/>
      <c r="E440" s="158">
        <v>19.5</v>
      </c>
      <c r="F440" s="155"/>
      <c r="G440" s="155"/>
      <c r="H440" s="155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X440" s="155"/>
      <c r="Y440" s="145"/>
      <c r="Z440" s="145"/>
      <c r="AA440" s="145"/>
      <c r="AB440" s="145"/>
      <c r="AC440" s="145"/>
      <c r="AD440" s="145"/>
      <c r="AE440" s="145"/>
      <c r="AF440" s="145"/>
      <c r="AG440" s="145" t="s">
        <v>178</v>
      </c>
      <c r="AH440" s="145">
        <v>0</v>
      </c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  <c r="AU440" s="145"/>
      <c r="AV440" s="145"/>
      <c r="AW440" s="145"/>
      <c r="AX440" s="145"/>
      <c r="AY440" s="145"/>
      <c r="AZ440" s="145"/>
      <c r="BA440" s="145"/>
      <c r="BB440" s="145"/>
      <c r="BC440" s="145"/>
      <c r="BD440" s="145"/>
      <c r="BE440" s="145"/>
      <c r="BF440" s="145"/>
      <c r="BG440" s="145"/>
      <c r="BH440" s="145"/>
    </row>
    <row r="441" spans="1:60" outlineLevel="1" x14ac:dyDescent="0.2">
      <c r="A441" s="152"/>
      <c r="B441" s="153"/>
      <c r="C441" s="178" t="s">
        <v>421</v>
      </c>
      <c r="D441" s="157"/>
      <c r="E441" s="158"/>
      <c r="F441" s="155"/>
      <c r="G441" s="155"/>
      <c r="H441" s="155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55"/>
      <c r="T441" s="155"/>
      <c r="U441" s="155"/>
      <c r="V441" s="155"/>
      <c r="W441" s="155"/>
      <c r="X441" s="155"/>
      <c r="Y441" s="145"/>
      <c r="Z441" s="145"/>
      <c r="AA441" s="145"/>
      <c r="AB441" s="145"/>
      <c r="AC441" s="145"/>
      <c r="AD441" s="145"/>
      <c r="AE441" s="145"/>
      <c r="AF441" s="145"/>
      <c r="AG441" s="145" t="s">
        <v>178</v>
      </c>
      <c r="AH441" s="145">
        <v>0</v>
      </c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5"/>
      <c r="AZ441" s="145"/>
      <c r="BA441" s="145"/>
      <c r="BB441" s="145"/>
      <c r="BC441" s="145"/>
      <c r="BD441" s="145"/>
      <c r="BE441" s="145"/>
      <c r="BF441" s="145"/>
      <c r="BG441" s="145"/>
      <c r="BH441" s="145"/>
    </row>
    <row r="442" spans="1:60" outlineLevel="1" x14ac:dyDescent="0.2">
      <c r="A442" s="152"/>
      <c r="B442" s="153"/>
      <c r="C442" s="178" t="s">
        <v>561</v>
      </c>
      <c r="D442" s="157"/>
      <c r="E442" s="158">
        <v>32.54</v>
      </c>
      <c r="F442" s="155"/>
      <c r="G442" s="155"/>
      <c r="H442" s="155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55"/>
      <c r="T442" s="155"/>
      <c r="U442" s="155"/>
      <c r="V442" s="155"/>
      <c r="W442" s="155"/>
      <c r="X442" s="155"/>
      <c r="Y442" s="145"/>
      <c r="Z442" s="145"/>
      <c r="AA442" s="145"/>
      <c r="AB442" s="145"/>
      <c r="AC442" s="145"/>
      <c r="AD442" s="145"/>
      <c r="AE442" s="145"/>
      <c r="AF442" s="145"/>
      <c r="AG442" s="145" t="s">
        <v>178</v>
      </c>
      <c r="AH442" s="145">
        <v>0</v>
      </c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45"/>
      <c r="BA442" s="145"/>
      <c r="BB442" s="145"/>
      <c r="BC442" s="145"/>
      <c r="BD442" s="145"/>
      <c r="BE442" s="145"/>
      <c r="BF442" s="145"/>
      <c r="BG442" s="145"/>
      <c r="BH442" s="145"/>
    </row>
    <row r="443" spans="1:60" outlineLevel="1" x14ac:dyDescent="0.2">
      <c r="A443" s="152"/>
      <c r="B443" s="153"/>
      <c r="C443" s="178" t="s">
        <v>425</v>
      </c>
      <c r="D443" s="157"/>
      <c r="E443" s="158"/>
      <c r="F443" s="155"/>
      <c r="G443" s="155"/>
      <c r="H443" s="155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X443" s="155"/>
      <c r="Y443" s="145"/>
      <c r="Z443" s="145"/>
      <c r="AA443" s="145"/>
      <c r="AB443" s="145"/>
      <c r="AC443" s="145"/>
      <c r="AD443" s="145"/>
      <c r="AE443" s="145"/>
      <c r="AF443" s="145"/>
      <c r="AG443" s="145" t="s">
        <v>178</v>
      </c>
      <c r="AH443" s="145">
        <v>0</v>
      </c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45"/>
      <c r="BE443" s="145"/>
      <c r="BF443" s="145"/>
      <c r="BG443" s="145"/>
      <c r="BH443" s="145"/>
    </row>
    <row r="444" spans="1:60" outlineLevel="1" x14ac:dyDescent="0.2">
      <c r="A444" s="152"/>
      <c r="B444" s="153"/>
      <c r="C444" s="178" t="s">
        <v>562</v>
      </c>
      <c r="D444" s="157"/>
      <c r="E444" s="158">
        <v>12.46</v>
      </c>
      <c r="F444" s="155"/>
      <c r="G444" s="155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X444" s="155"/>
      <c r="Y444" s="145"/>
      <c r="Z444" s="145"/>
      <c r="AA444" s="145"/>
      <c r="AB444" s="145"/>
      <c r="AC444" s="145"/>
      <c r="AD444" s="145"/>
      <c r="AE444" s="145"/>
      <c r="AF444" s="145"/>
      <c r="AG444" s="145" t="s">
        <v>178</v>
      </c>
      <c r="AH444" s="145">
        <v>0</v>
      </c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  <c r="BC444" s="145"/>
      <c r="BD444" s="145"/>
      <c r="BE444" s="145"/>
      <c r="BF444" s="145"/>
      <c r="BG444" s="145"/>
      <c r="BH444" s="145"/>
    </row>
    <row r="445" spans="1:60" outlineLevel="1" x14ac:dyDescent="0.2">
      <c r="A445" s="152"/>
      <c r="B445" s="153"/>
      <c r="C445" s="178" t="s">
        <v>427</v>
      </c>
      <c r="D445" s="157"/>
      <c r="E445" s="158"/>
      <c r="F445" s="155"/>
      <c r="G445" s="155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  <c r="Y445" s="145"/>
      <c r="Z445" s="145"/>
      <c r="AA445" s="145"/>
      <c r="AB445" s="145"/>
      <c r="AC445" s="145"/>
      <c r="AD445" s="145"/>
      <c r="AE445" s="145"/>
      <c r="AF445" s="145"/>
      <c r="AG445" s="145" t="s">
        <v>178</v>
      </c>
      <c r="AH445" s="145">
        <v>0</v>
      </c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45"/>
      <c r="BC445" s="145"/>
      <c r="BD445" s="145"/>
      <c r="BE445" s="145"/>
      <c r="BF445" s="145"/>
      <c r="BG445" s="145"/>
      <c r="BH445" s="145"/>
    </row>
    <row r="446" spans="1:60" outlineLevel="1" x14ac:dyDescent="0.2">
      <c r="A446" s="152"/>
      <c r="B446" s="153"/>
      <c r="C446" s="178" t="s">
        <v>563</v>
      </c>
      <c r="D446" s="157"/>
      <c r="E446" s="158">
        <v>39.92</v>
      </c>
      <c r="F446" s="155"/>
      <c r="G446" s="155"/>
      <c r="H446" s="155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55"/>
      <c r="T446" s="155"/>
      <c r="U446" s="155"/>
      <c r="V446" s="155"/>
      <c r="W446" s="155"/>
      <c r="X446" s="155"/>
      <c r="Y446" s="145"/>
      <c r="Z446" s="145"/>
      <c r="AA446" s="145"/>
      <c r="AB446" s="145"/>
      <c r="AC446" s="145"/>
      <c r="AD446" s="145"/>
      <c r="AE446" s="145"/>
      <c r="AF446" s="145"/>
      <c r="AG446" s="145" t="s">
        <v>178</v>
      </c>
      <c r="AH446" s="145">
        <v>0</v>
      </c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  <c r="BC446" s="145"/>
      <c r="BD446" s="145"/>
      <c r="BE446" s="145"/>
      <c r="BF446" s="145"/>
      <c r="BG446" s="145"/>
      <c r="BH446" s="145"/>
    </row>
    <row r="447" spans="1:60" outlineLevel="1" x14ac:dyDescent="0.2">
      <c r="A447" s="152"/>
      <c r="B447" s="153"/>
      <c r="C447" s="178" t="s">
        <v>391</v>
      </c>
      <c r="D447" s="157"/>
      <c r="E447" s="158"/>
      <c r="F447" s="155"/>
      <c r="G447" s="155"/>
      <c r="H447" s="155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X447" s="155"/>
      <c r="Y447" s="145"/>
      <c r="Z447" s="145"/>
      <c r="AA447" s="145"/>
      <c r="AB447" s="145"/>
      <c r="AC447" s="145"/>
      <c r="AD447" s="145"/>
      <c r="AE447" s="145"/>
      <c r="AF447" s="145"/>
      <c r="AG447" s="145" t="s">
        <v>178</v>
      </c>
      <c r="AH447" s="145">
        <v>0</v>
      </c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  <c r="AU447" s="145"/>
      <c r="AV447" s="145"/>
      <c r="AW447" s="145"/>
      <c r="AX447" s="145"/>
      <c r="AY447" s="145"/>
      <c r="AZ447" s="145"/>
      <c r="BA447" s="145"/>
      <c r="BB447" s="145"/>
      <c r="BC447" s="145"/>
      <c r="BD447" s="145"/>
      <c r="BE447" s="145"/>
      <c r="BF447" s="145"/>
      <c r="BG447" s="145"/>
      <c r="BH447" s="145"/>
    </row>
    <row r="448" spans="1:60" outlineLevel="1" x14ac:dyDescent="0.2">
      <c r="A448" s="152"/>
      <c r="B448" s="153"/>
      <c r="C448" s="178" t="s">
        <v>564</v>
      </c>
      <c r="D448" s="157"/>
      <c r="E448" s="158">
        <v>9.4</v>
      </c>
      <c r="F448" s="155"/>
      <c r="G448" s="155"/>
      <c r="H448" s="155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X448" s="155"/>
      <c r="Y448" s="145"/>
      <c r="Z448" s="145"/>
      <c r="AA448" s="145"/>
      <c r="AB448" s="145"/>
      <c r="AC448" s="145"/>
      <c r="AD448" s="145"/>
      <c r="AE448" s="145"/>
      <c r="AF448" s="145"/>
      <c r="AG448" s="145" t="s">
        <v>178</v>
      </c>
      <c r="AH448" s="145">
        <v>0</v>
      </c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5"/>
      <c r="BE448" s="145"/>
      <c r="BF448" s="145"/>
      <c r="BG448" s="145"/>
      <c r="BH448" s="145"/>
    </row>
    <row r="449" spans="1:60" outlineLevel="1" x14ac:dyDescent="0.2">
      <c r="A449" s="152"/>
      <c r="B449" s="153"/>
      <c r="C449" s="178" t="s">
        <v>393</v>
      </c>
      <c r="D449" s="157"/>
      <c r="E449" s="158"/>
      <c r="F449" s="155"/>
      <c r="G449" s="155"/>
      <c r="H449" s="155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55"/>
      <c r="T449" s="155"/>
      <c r="U449" s="155"/>
      <c r="V449" s="155"/>
      <c r="W449" s="155"/>
      <c r="X449" s="155"/>
      <c r="Y449" s="145"/>
      <c r="Z449" s="145"/>
      <c r="AA449" s="145"/>
      <c r="AB449" s="145"/>
      <c r="AC449" s="145"/>
      <c r="AD449" s="145"/>
      <c r="AE449" s="145"/>
      <c r="AF449" s="145"/>
      <c r="AG449" s="145" t="s">
        <v>178</v>
      </c>
      <c r="AH449" s="145">
        <v>0</v>
      </c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  <c r="AU449" s="145"/>
      <c r="AV449" s="145"/>
      <c r="AW449" s="145"/>
      <c r="AX449" s="145"/>
      <c r="AY449" s="145"/>
      <c r="AZ449" s="145"/>
      <c r="BA449" s="145"/>
      <c r="BB449" s="145"/>
      <c r="BC449" s="145"/>
      <c r="BD449" s="145"/>
      <c r="BE449" s="145"/>
      <c r="BF449" s="145"/>
      <c r="BG449" s="145"/>
      <c r="BH449" s="145"/>
    </row>
    <row r="450" spans="1:60" outlineLevel="1" x14ac:dyDescent="0.2">
      <c r="A450" s="152"/>
      <c r="B450" s="153"/>
      <c r="C450" s="178" t="s">
        <v>565</v>
      </c>
      <c r="D450" s="157"/>
      <c r="E450" s="158">
        <v>8.2799999999999994</v>
      </c>
      <c r="F450" s="155"/>
      <c r="G450" s="155"/>
      <c r="H450" s="155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55"/>
      <c r="T450" s="155"/>
      <c r="U450" s="155"/>
      <c r="V450" s="155"/>
      <c r="W450" s="155"/>
      <c r="X450" s="155"/>
      <c r="Y450" s="145"/>
      <c r="Z450" s="145"/>
      <c r="AA450" s="145"/>
      <c r="AB450" s="145"/>
      <c r="AC450" s="145"/>
      <c r="AD450" s="145"/>
      <c r="AE450" s="145"/>
      <c r="AF450" s="145"/>
      <c r="AG450" s="145" t="s">
        <v>178</v>
      </c>
      <c r="AH450" s="145">
        <v>0</v>
      </c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  <c r="AU450" s="145"/>
      <c r="AV450" s="145"/>
      <c r="AW450" s="145"/>
      <c r="AX450" s="145"/>
      <c r="AY450" s="145"/>
      <c r="AZ450" s="145"/>
      <c r="BA450" s="145"/>
      <c r="BB450" s="145"/>
      <c r="BC450" s="145"/>
      <c r="BD450" s="145"/>
      <c r="BE450" s="145"/>
      <c r="BF450" s="145"/>
      <c r="BG450" s="145"/>
      <c r="BH450" s="145"/>
    </row>
    <row r="451" spans="1:60" outlineLevel="1" x14ac:dyDescent="0.2">
      <c r="A451" s="152"/>
      <c r="B451" s="153"/>
      <c r="C451" s="178" t="s">
        <v>396</v>
      </c>
      <c r="D451" s="157"/>
      <c r="E451" s="158"/>
      <c r="F451" s="155"/>
      <c r="G451" s="155"/>
      <c r="H451" s="155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X451" s="155"/>
      <c r="Y451" s="145"/>
      <c r="Z451" s="145"/>
      <c r="AA451" s="145"/>
      <c r="AB451" s="145"/>
      <c r="AC451" s="145"/>
      <c r="AD451" s="145"/>
      <c r="AE451" s="145"/>
      <c r="AF451" s="145"/>
      <c r="AG451" s="145" t="s">
        <v>178</v>
      </c>
      <c r="AH451" s="145">
        <v>0</v>
      </c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  <c r="AU451" s="145"/>
      <c r="AV451" s="145"/>
      <c r="AW451" s="145"/>
      <c r="AX451" s="145"/>
      <c r="AY451" s="145"/>
      <c r="AZ451" s="145"/>
      <c r="BA451" s="145"/>
      <c r="BB451" s="145"/>
      <c r="BC451" s="145"/>
      <c r="BD451" s="145"/>
      <c r="BE451" s="145"/>
      <c r="BF451" s="145"/>
      <c r="BG451" s="145"/>
      <c r="BH451" s="145"/>
    </row>
    <row r="452" spans="1:60" outlineLevel="1" x14ac:dyDescent="0.2">
      <c r="A452" s="152"/>
      <c r="B452" s="153"/>
      <c r="C452" s="178" t="s">
        <v>566</v>
      </c>
      <c r="D452" s="157"/>
      <c r="E452" s="158">
        <v>17.46</v>
      </c>
      <c r="F452" s="155"/>
      <c r="G452" s="155"/>
      <c r="H452" s="155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55"/>
      <c r="T452" s="155"/>
      <c r="U452" s="155"/>
      <c r="V452" s="155"/>
      <c r="W452" s="155"/>
      <c r="X452" s="155"/>
      <c r="Y452" s="145"/>
      <c r="Z452" s="145"/>
      <c r="AA452" s="145"/>
      <c r="AB452" s="145"/>
      <c r="AC452" s="145"/>
      <c r="AD452" s="145"/>
      <c r="AE452" s="145"/>
      <c r="AF452" s="145"/>
      <c r="AG452" s="145" t="s">
        <v>178</v>
      </c>
      <c r="AH452" s="145">
        <v>0</v>
      </c>
      <c r="AI452" s="145"/>
      <c r="AJ452" s="145"/>
      <c r="AK452" s="145"/>
      <c r="AL452" s="145"/>
      <c r="AM452" s="145"/>
      <c r="AN452" s="145"/>
      <c r="AO452" s="145"/>
      <c r="AP452" s="145"/>
      <c r="AQ452" s="145"/>
      <c r="AR452" s="145"/>
      <c r="AS452" s="145"/>
      <c r="AT452" s="145"/>
      <c r="AU452" s="145"/>
      <c r="AV452" s="145"/>
      <c r="AW452" s="145"/>
      <c r="AX452" s="145"/>
      <c r="AY452" s="145"/>
      <c r="AZ452" s="145"/>
      <c r="BA452" s="145"/>
      <c r="BB452" s="145"/>
      <c r="BC452" s="145"/>
      <c r="BD452" s="145"/>
      <c r="BE452" s="145"/>
      <c r="BF452" s="145"/>
      <c r="BG452" s="145"/>
      <c r="BH452" s="145"/>
    </row>
    <row r="453" spans="1:60" outlineLevel="1" x14ac:dyDescent="0.2">
      <c r="A453" s="152"/>
      <c r="B453" s="153"/>
      <c r="C453" s="178" t="s">
        <v>399</v>
      </c>
      <c r="D453" s="157"/>
      <c r="E453" s="158"/>
      <c r="F453" s="155"/>
      <c r="G453" s="155"/>
      <c r="H453" s="155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X453" s="155"/>
      <c r="Y453" s="145"/>
      <c r="Z453" s="145"/>
      <c r="AA453" s="145"/>
      <c r="AB453" s="145"/>
      <c r="AC453" s="145"/>
      <c r="AD453" s="145"/>
      <c r="AE453" s="145"/>
      <c r="AF453" s="145"/>
      <c r="AG453" s="145" t="s">
        <v>178</v>
      </c>
      <c r="AH453" s="145">
        <v>0</v>
      </c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  <c r="AU453" s="145"/>
      <c r="AV453" s="145"/>
      <c r="AW453" s="145"/>
      <c r="AX453" s="145"/>
      <c r="AY453" s="145"/>
      <c r="AZ453" s="145"/>
      <c r="BA453" s="145"/>
      <c r="BB453" s="145"/>
      <c r="BC453" s="145"/>
      <c r="BD453" s="145"/>
      <c r="BE453" s="145"/>
      <c r="BF453" s="145"/>
      <c r="BG453" s="145"/>
      <c r="BH453" s="145"/>
    </row>
    <row r="454" spans="1:60" outlineLevel="1" x14ac:dyDescent="0.2">
      <c r="A454" s="152"/>
      <c r="B454" s="153"/>
      <c r="C454" s="178" t="s">
        <v>567</v>
      </c>
      <c r="D454" s="157"/>
      <c r="E454" s="158">
        <v>5.96</v>
      </c>
      <c r="F454" s="155"/>
      <c r="G454" s="155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X454" s="155"/>
      <c r="Y454" s="145"/>
      <c r="Z454" s="145"/>
      <c r="AA454" s="145"/>
      <c r="AB454" s="145"/>
      <c r="AC454" s="145"/>
      <c r="AD454" s="145"/>
      <c r="AE454" s="145"/>
      <c r="AF454" s="145"/>
      <c r="AG454" s="145" t="s">
        <v>178</v>
      </c>
      <c r="AH454" s="145">
        <v>0</v>
      </c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45"/>
      <c r="BC454" s="145"/>
      <c r="BD454" s="145"/>
      <c r="BE454" s="145"/>
      <c r="BF454" s="145"/>
      <c r="BG454" s="145"/>
      <c r="BH454" s="145"/>
    </row>
    <row r="455" spans="1:60" outlineLevel="1" x14ac:dyDescent="0.2">
      <c r="A455" s="152"/>
      <c r="B455" s="153"/>
      <c r="C455" s="239"/>
      <c r="D455" s="240"/>
      <c r="E455" s="240"/>
      <c r="F455" s="240"/>
      <c r="G455" s="240"/>
      <c r="H455" s="155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55"/>
      <c r="T455" s="155"/>
      <c r="U455" s="155"/>
      <c r="V455" s="155"/>
      <c r="W455" s="155"/>
      <c r="X455" s="155"/>
      <c r="Y455" s="145"/>
      <c r="Z455" s="145"/>
      <c r="AA455" s="145"/>
      <c r="AB455" s="145"/>
      <c r="AC455" s="145"/>
      <c r="AD455" s="145"/>
      <c r="AE455" s="145"/>
      <c r="AF455" s="145"/>
      <c r="AG455" s="145" t="s">
        <v>179</v>
      </c>
      <c r="AH455" s="145"/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  <c r="AU455" s="145"/>
      <c r="AV455" s="145"/>
      <c r="AW455" s="145"/>
      <c r="AX455" s="145"/>
      <c r="AY455" s="145"/>
      <c r="AZ455" s="145"/>
      <c r="BA455" s="145"/>
      <c r="BB455" s="145"/>
      <c r="BC455" s="145"/>
      <c r="BD455" s="145"/>
      <c r="BE455" s="145"/>
      <c r="BF455" s="145"/>
      <c r="BG455" s="145"/>
      <c r="BH455" s="145"/>
    </row>
    <row r="456" spans="1:60" outlineLevel="1" x14ac:dyDescent="0.2">
      <c r="A456" s="166">
        <v>75</v>
      </c>
      <c r="B456" s="167" t="s">
        <v>568</v>
      </c>
      <c r="C456" s="177" t="s">
        <v>569</v>
      </c>
      <c r="D456" s="168" t="s">
        <v>193</v>
      </c>
      <c r="E456" s="169">
        <v>66.599999999999994</v>
      </c>
      <c r="F456" s="170"/>
      <c r="G456" s="171">
        <f>ROUND(E456*F456,2)</f>
        <v>0</v>
      </c>
      <c r="H456" s="170"/>
      <c r="I456" s="171">
        <f>ROUND(E456*H456,2)</f>
        <v>0</v>
      </c>
      <c r="J456" s="170"/>
      <c r="K456" s="171">
        <f>ROUND(E456*J456,2)</f>
        <v>0</v>
      </c>
      <c r="L456" s="171">
        <v>21</v>
      </c>
      <c r="M456" s="171">
        <f>G456*(1+L456/100)</f>
        <v>0</v>
      </c>
      <c r="N456" s="171">
        <v>3.0000000000000001E-3</v>
      </c>
      <c r="O456" s="171">
        <f>ROUND(E456*N456,2)</f>
        <v>0.2</v>
      </c>
      <c r="P456" s="171">
        <v>0</v>
      </c>
      <c r="Q456" s="171">
        <f>ROUND(E456*P456,2)</f>
        <v>0</v>
      </c>
      <c r="R456" s="171" t="s">
        <v>236</v>
      </c>
      <c r="S456" s="171" t="s">
        <v>182</v>
      </c>
      <c r="T456" s="172" t="s">
        <v>182</v>
      </c>
      <c r="U456" s="155">
        <v>0.28000000000000003</v>
      </c>
      <c r="V456" s="155">
        <f>ROUND(E456*U456,2)</f>
        <v>18.649999999999999</v>
      </c>
      <c r="W456" s="155"/>
      <c r="X456" s="155" t="s">
        <v>176</v>
      </c>
      <c r="Y456" s="145"/>
      <c r="Z456" s="145"/>
      <c r="AA456" s="145"/>
      <c r="AB456" s="145"/>
      <c r="AC456" s="145"/>
      <c r="AD456" s="145"/>
      <c r="AE456" s="145"/>
      <c r="AF456" s="145"/>
      <c r="AG456" s="145" t="s">
        <v>177</v>
      </c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45"/>
      <c r="BE456" s="145"/>
      <c r="BF456" s="145"/>
      <c r="BG456" s="145"/>
      <c r="BH456" s="145"/>
    </row>
    <row r="457" spans="1:60" outlineLevel="1" x14ac:dyDescent="0.2">
      <c r="A457" s="152"/>
      <c r="B457" s="153"/>
      <c r="C457" s="241" t="s">
        <v>570</v>
      </c>
      <c r="D457" s="242"/>
      <c r="E457" s="242"/>
      <c r="F457" s="242"/>
      <c r="G457" s="242"/>
      <c r="H457" s="155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X457" s="155"/>
      <c r="Y457" s="145"/>
      <c r="Z457" s="145"/>
      <c r="AA457" s="145"/>
      <c r="AB457" s="145"/>
      <c r="AC457" s="145"/>
      <c r="AD457" s="145"/>
      <c r="AE457" s="145"/>
      <c r="AF457" s="145"/>
      <c r="AG457" s="145" t="s">
        <v>191</v>
      </c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74" t="str">
        <f>C457</f>
        <v>Očištění povrchu stěny od prachu, nařezání izolačních desek na požadovaný rozměr, nanesení lepicího tmelu, osazení desek.</v>
      </c>
      <c r="BB457" s="145"/>
      <c r="BC457" s="145"/>
      <c r="BD457" s="145"/>
      <c r="BE457" s="145"/>
      <c r="BF457" s="145"/>
      <c r="BG457" s="145"/>
      <c r="BH457" s="145"/>
    </row>
    <row r="458" spans="1:60" outlineLevel="1" x14ac:dyDescent="0.2">
      <c r="A458" s="152"/>
      <c r="B458" s="153"/>
      <c r="C458" s="178" t="s">
        <v>291</v>
      </c>
      <c r="D458" s="157"/>
      <c r="E458" s="158"/>
      <c r="F458" s="155"/>
      <c r="G458" s="155"/>
      <c r="H458" s="155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55"/>
      <c r="T458" s="155"/>
      <c r="U458" s="155"/>
      <c r="V458" s="155"/>
      <c r="W458" s="155"/>
      <c r="X458" s="155"/>
      <c r="Y458" s="145"/>
      <c r="Z458" s="145"/>
      <c r="AA458" s="145"/>
      <c r="AB458" s="145"/>
      <c r="AC458" s="145"/>
      <c r="AD458" s="145"/>
      <c r="AE458" s="145"/>
      <c r="AF458" s="145"/>
      <c r="AG458" s="145" t="s">
        <v>178</v>
      </c>
      <c r="AH458" s="145">
        <v>0</v>
      </c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  <c r="BC458" s="145"/>
      <c r="BD458" s="145"/>
      <c r="BE458" s="145"/>
      <c r="BF458" s="145"/>
      <c r="BG458" s="145"/>
      <c r="BH458" s="145"/>
    </row>
    <row r="459" spans="1:60" outlineLevel="1" x14ac:dyDescent="0.2">
      <c r="A459" s="152"/>
      <c r="B459" s="153"/>
      <c r="C459" s="178" t="s">
        <v>571</v>
      </c>
      <c r="D459" s="157"/>
      <c r="E459" s="158">
        <v>66.599999999999994</v>
      </c>
      <c r="F459" s="155"/>
      <c r="G459" s="155"/>
      <c r="H459" s="155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55"/>
      <c r="T459" s="155"/>
      <c r="U459" s="155"/>
      <c r="V459" s="155"/>
      <c r="W459" s="155"/>
      <c r="X459" s="155"/>
      <c r="Y459" s="145"/>
      <c r="Z459" s="145"/>
      <c r="AA459" s="145"/>
      <c r="AB459" s="145"/>
      <c r="AC459" s="145"/>
      <c r="AD459" s="145"/>
      <c r="AE459" s="145"/>
      <c r="AF459" s="145"/>
      <c r="AG459" s="145" t="s">
        <v>178</v>
      </c>
      <c r="AH459" s="145">
        <v>0</v>
      </c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  <c r="BC459" s="145"/>
      <c r="BD459" s="145"/>
      <c r="BE459" s="145"/>
      <c r="BF459" s="145"/>
      <c r="BG459" s="145"/>
      <c r="BH459" s="145"/>
    </row>
    <row r="460" spans="1:60" outlineLevel="1" x14ac:dyDescent="0.2">
      <c r="A460" s="152"/>
      <c r="B460" s="153"/>
      <c r="C460" s="239"/>
      <c r="D460" s="240"/>
      <c r="E460" s="240"/>
      <c r="F460" s="240"/>
      <c r="G460" s="240"/>
      <c r="H460" s="155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55"/>
      <c r="T460" s="155"/>
      <c r="U460" s="155"/>
      <c r="V460" s="155"/>
      <c r="W460" s="155"/>
      <c r="X460" s="155"/>
      <c r="Y460" s="145"/>
      <c r="Z460" s="145"/>
      <c r="AA460" s="145"/>
      <c r="AB460" s="145"/>
      <c r="AC460" s="145"/>
      <c r="AD460" s="145"/>
      <c r="AE460" s="145"/>
      <c r="AF460" s="145"/>
      <c r="AG460" s="145" t="s">
        <v>179</v>
      </c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  <c r="BC460" s="145"/>
      <c r="BD460" s="145"/>
      <c r="BE460" s="145"/>
      <c r="BF460" s="145"/>
      <c r="BG460" s="145"/>
      <c r="BH460" s="145"/>
    </row>
    <row r="461" spans="1:60" ht="22.5" outlineLevel="1" x14ac:dyDescent="0.2">
      <c r="A461" s="166">
        <v>76</v>
      </c>
      <c r="B461" s="167" t="s">
        <v>235</v>
      </c>
      <c r="C461" s="177" t="s">
        <v>572</v>
      </c>
      <c r="D461" s="168" t="s">
        <v>193</v>
      </c>
      <c r="E461" s="169">
        <v>212.1</v>
      </c>
      <c r="F461" s="170"/>
      <c r="G461" s="171">
        <f>ROUND(E461*F461,2)</f>
        <v>0</v>
      </c>
      <c r="H461" s="170"/>
      <c r="I461" s="171">
        <f>ROUND(E461*H461,2)</f>
        <v>0</v>
      </c>
      <c r="J461" s="170"/>
      <c r="K461" s="171">
        <f>ROUND(E461*J461,2)</f>
        <v>0</v>
      </c>
      <c r="L461" s="171">
        <v>21</v>
      </c>
      <c r="M461" s="171">
        <f>G461*(1+L461/100)</f>
        <v>0</v>
      </c>
      <c r="N461" s="171">
        <v>1.0000000000000001E-5</v>
      </c>
      <c r="O461" s="171">
        <f>ROUND(E461*N461,2)</f>
        <v>0</v>
      </c>
      <c r="P461" s="171">
        <v>0</v>
      </c>
      <c r="Q461" s="171">
        <f>ROUND(E461*P461,2)</f>
        <v>0</v>
      </c>
      <c r="R461" s="171" t="s">
        <v>236</v>
      </c>
      <c r="S461" s="171" t="s">
        <v>182</v>
      </c>
      <c r="T461" s="172" t="s">
        <v>182</v>
      </c>
      <c r="U461" s="155">
        <v>7.0000000000000007E-2</v>
      </c>
      <c r="V461" s="155">
        <f>ROUND(E461*U461,2)</f>
        <v>14.85</v>
      </c>
      <c r="W461" s="155"/>
      <c r="X461" s="155" t="s">
        <v>176</v>
      </c>
      <c r="Y461" s="145"/>
      <c r="Z461" s="145"/>
      <c r="AA461" s="145"/>
      <c r="AB461" s="145"/>
      <c r="AC461" s="145"/>
      <c r="AD461" s="145"/>
      <c r="AE461" s="145"/>
      <c r="AF461" s="145"/>
      <c r="AG461" s="145" t="s">
        <v>177</v>
      </c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5"/>
      <c r="BE461" s="145"/>
      <c r="BF461" s="145"/>
      <c r="BG461" s="145"/>
      <c r="BH461" s="145"/>
    </row>
    <row r="462" spans="1:60" outlineLevel="1" x14ac:dyDescent="0.2">
      <c r="A462" s="152"/>
      <c r="B462" s="153"/>
      <c r="C462" s="178" t="s">
        <v>480</v>
      </c>
      <c r="D462" s="157"/>
      <c r="E462" s="158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X462" s="155"/>
      <c r="Y462" s="145"/>
      <c r="Z462" s="145"/>
      <c r="AA462" s="145"/>
      <c r="AB462" s="145"/>
      <c r="AC462" s="145"/>
      <c r="AD462" s="145"/>
      <c r="AE462" s="145"/>
      <c r="AF462" s="145"/>
      <c r="AG462" s="145" t="s">
        <v>178</v>
      </c>
      <c r="AH462" s="145">
        <v>0</v>
      </c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  <c r="BC462" s="145"/>
      <c r="BD462" s="145"/>
      <c r="BE462" s="145"/>
      <c r="BF462" s="145"/>
      <c r="BG462" s="145"/>
      <c r="BH462" s="145"/>
    </row>
    <row r="463" spans="1:60" outlineLevel="1" x14ac:dyDescent="0.2">
      <c r="A463" s="152"/>
      <c r="B463" s="153"/>
      <c r="C463" s="178" t="s">
        <v>481</v>
      </c>
      <c r="D463" s="157"/>
      <c r="E463" s="158"/>
      <c r="F463" s="155"/>
      <c r="G463" s="155"/>
      <c r="H463" s="155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55"/>
      <c r="T463" s="155"/>
      <c r="U463" s="155"/>
      <c r="V463" s="155"/>
      <c r="W463" s="155"/>
      <c r="X463" s="155"/>
      <c r="Y463" s="145"/>
      <c r="Z463" s="145"/>
      <c r="AA463" s="145"/>
      <c r="AB463" s="145"/>
      <c r="AC463" s="145"/>
      <c r="AD463" s="145"/>
      <c r="AE463" s="145"/>
      <c r="AF463" s="145"/>
      <c r="AG463" s="145" t="s">
        <v>178</v>
      </c>
      <c r="AH463" s="145">
        <v>0</v>
      </c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  <c r="BC463" s="145"/>
      <c r="BD463" s="145"/>
      <c r="BE463" s="145"/>
      <c r="BF463" s="145"/>
      <c r="BG463" s="145"/>
      <c r="BH463" s="145"/>
    </row>
    <row r="464" spans="1:60" outlineLevel="1" x14ac:dyDescent="0.2">
      <c r="A464" s="152"/>
      <c r="B464" s="153"/>
      <c r="C464" s="178" t="s">
        <v>555</v>
      </c>
      <c r="D464" s="157"/>
      <c r="E464" s="158">
        <v>212.1</v>
      </c>
      <c r="F464" s="155"/>
      <c r="G464" s="155"/>
      <c r="H464" s="155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55"/>
      <c r="T464" s="155"/>
      <c r="U464" s="155"/>
      <c r="V464" s="155"/>
      <c r="W464" s="155"/>
      <c r="X464" s="155"/>
      <c r="Y464" s="145"/>
      <c r="Z464" s="145"/>
      <c r="AA464" s="145"/>
      <c r="AB464" s="145"/>
      <c r="AC464" s="145"/>
      <c r="AD464" s="145"/>
      <c r="AE464" s="145"/>
      <c r="AF464" s="145"/>
      <c r="AG464" s="145" t="s">
        <v>178</v>
      </c>
      <c r="AH464" s="145">
        <v>0</v>
      </c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  <c r="BC464" s="145"/>
      <c r="BD464" s="145"/>
      <c r="BE464" s="145"/>
      <c r="BF464" s="145"/>
      <c r="BG464" s="145"/>
      <c r="BH464" s="145"/>
    </row>
    <row r="465" spans="1:60" outlineLevel="1" x14ac:dyDescent="0.2">
      <c r="A465" s="152"/>
      <c r="B465" s="153"/>
      <c r="C465" s="239"/>
      <c r="D465" s="240"/>
      <c r="E465" s="240"/>
      <c r="F465" s="240"/>
      <c r="G465" s="240"/>
      <c r="H465" s="155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55"/>
      <c r="T465" s="155"/>
      <c r="U465" s="155"/>
      <c r="V465" s="155"/>
      <c r="W465" s="155"/>
      <c r="X465" s="155"/>
      <c r="Y465" s="145"/>
      <c r="Z465" s="145"/>
      <c r="AA465" s="145"/>
      <c r="AB465" s="145"/>
      <c r="AC465" s="145"/>
      <c r="AD465" s="145"/>
      <c r="AE465" s="145"/>
      <c r="AF465" s="145"/>
      <c r="AG465" s="145" t="s">
        <v>179</v>
      </c>
      <c r="AH465" s="145"/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  <c r="AU465" s="145"/>
      <c r="AV465" s="145"/>
      <c r="AW465" s="145"/>
      <c r="AX465" s="145"/>
      <c r="AY465" s="145"/>
      <c r="AZ465" s="145"/>
      <c r="BA465" s="145"/>
      <c r="BB465" s="145"/>
      <c r="BC465" s="145"/>
      <c r="BD465" s="145"/>
      <c r="BE465" s="145"/>
      <c r="BF465" s="145"/>
      <c r="BG465" s="145"/>
      <c r="BH465" s="145"/>
    </row>
    <row r="466" spans="1:60" ht="33.75" outlineLevel="1" x14ac:dyDescent="0.2">
      <c r="A466" s="166">
        <v>77</v>
      </c>
      <c r="B466" s="167" t="s">
        <v>573</v>
      </c>
      <c r="C466" s="177" t="s">
        <v>574</v>
      </c>
      <c r="D466" s="168" t="s">
        <v>193</v>
      </c>
      <c r="E466" s="169">
        <v>67.932000000000002</v>
      </c>
      <c r="F466" s="170"/>
      <c r="G466" s="171">
        <f>ROUND(E466*F466,2)</f>
        <v>0</v>
      </c>
      <c r="H466" s="170"/>
      <c r="I466" s="171">
        <f>ROUND(E466*H466,2)</f>
        <v>0</v>
      </c>
      <c r="J466" s="170"/>
      <c r="K466" s="171">
        <f>ROUND(E466*J466,2)</f>
        <v>0</v>
      </c>
      <c r="L466" s="171">
        <v>21</v>
      </c>
      <c r="M466" s="171">
        <f>G466*(1+L466/100)</f>
        <v>0</v>
      </c>
      <c r="N466" s="171">
        <v>7.0000000000000001E-3</v>
      </c>
      <c r="O466" s="171">
        <f>ROUND(E466*N466,2)</f>
        <v>0.48</v>
      </c>
      <c r="P466" s="171">
        <v>0</v>
      </c>
      <c r="Q466" s="171">
        <f>ROUND(E466*P466,2)</f>
        <v>0</v>
      </c>
      <c r="R466" s="171" t="s">
        <v>199</v>
      </c>
      <c r="S466" s="171" t="s">
        <v>182</v>
      </c>
      <c r="T466" s="172" t="s">
        <v>182</v>
      </c>
      <c r="U466" s="155">
        <v>0</v>
      </c>
      <c r="V466" s="155">
        <f>ROUND(E466*U466,2)</f>
        <v>0</v>
      </c>
      <c r="W466" s="155"/>
      <c r="X466" s="155" t="s">
        <v>200</v>
      </c>
      <c r="Y466" s="145"/>
      <c r="Z466" s="145"/>
      <c r="AA466" s="145"/>
      <c r="AB466" s="145"/>
      <c r="AC466" s="145"/>
      <c r="AD466" s="145"/>
      <c r="AE466" s="145"/>
      <c r="AF466" s="145"/>
      <c r="AG466" s="145" t="s">
        <v>525</v>
      </c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  <c r="AU466" s="145"/>
      <c r="AV466" s="145"/>
      <c r="AW466" s="145"/>
      <c r="AX466" s="145"/>
      <c r="AY466" s="145"/>
      <c r="AZ466" s="145"/>
      <c r="BA466" s="145"/>
      <c r="BB466" s="145"/>
      <c r="BC466" s="145"/>
      <c r="BD466" s="145"/>
      <c r="BE466" s="145"/>
      <c r="BF466" s="145"/>
      <c r="BG466" s="145"/>
      <c r="BH466" s="145"/>
    </row>
    <row r="467" spans="1:60" outlineLevel="1" x14ac:dyDescent="0.2">
      <c r="A467" s="152"/>
      <c r="B467" s="153"/>
      <c r="C467" s="178" t="s">
        <v>291</v>
      </c>
      <c r="D467" s="157"/>
      <c r="E467" s="158"/>
      <c r="F467" s="155"/>
      <c r="G467" s="155"/>
      <c r="H467" s="155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55"/>
      <c r="T467" s="155"/>
      <c r="U467" s="155"/>
      <c r="V467" s="155"/>
      <c r="W467" s="155"/>
      <c r="X467" s="155"/>
      <c r="Y467" s="145"/>
      <c r="Z467" s="145"/>
      <c r="AA467" s="145"/>
      <c r="AB467" s="145"/>
      <c r="AC467" s="145"/>
      <c r="AD467" s="145"/>
      <c r="AE467" s="145"/>
      <c r="AF467" s="145"/>
      <c r="AG467" s="145" t="s">
        <v>178</v>
      </c>
      <c r="AH467" s="145">
        <v>0</v>
      </c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  <c r="AU467" s="145"/>
      <c r="AV467" s="145"/>
      <c r="AW467" s="145"/>
      <c r="AX467" s="145"/>
      <c r="AY467" s="145"/>
      <c r="AZ467" s="145"/>
      <c r="BA467" s="145"/>
      <c r="BB467" s="145"/>
      <c r="BC467" s="145"/>
      <c r="BD467" s="145"/>
      <c r="BE467" s="145"/>
      <c r="BF467" s="145"/>
      <c r="BG467" s="145"/>
      <c r="BH467" s="145"/>
    </row>
    <row r="468" spans="1:60" outlineLevel="1" x14ac:dyDescent="0.2">
      <c r="A468" s="152"/>
      <c r="B468" s="153"/>
      <c r="C468" s="178" t="s">
        <v>575</v>
      </c>
      <c r="D468" s="157"/>
      <c r="E468" s="158">
        <v>67.932000000000002</v>
      </c>
      <c r="F468" s="155"/>
      <c r="G468" s="155"/>
      <c r="H468" s="155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55"/>
      <c r="T468" s="155"/>
      <c r="U468" s="155"/>
      <c r="V468" s="155"/>
      <c r="W468" s="155"/>
      <c r="X468" s="155"/>
      <c r="Y468" s="145"/>
      <c r="Z468" s="145"/>
      <c r="AA468" s="145"/>
      <c r="AB468" s="145"/>
      <c r="AC468" s="145"/>
      <c r="AD468" s="145"/>
      <c r="AE468" s="145"/>
      <c r="AF468" s="145"/>
      <c r="AG468" s="145" t="s">
        <v>178</v>
      </c>
      <c r="AH468" s="145">
        <v>0</v>
      </c>
      <c r="AI468" s="145"/>
      <c r="AJ468" s="145"/>
      <c r="AK468" s="145"/>
      <c r="AL468" s="145"/>
      <c r="AM468" s="145"/>
      <c r="AN468" s="145"/>
      <c r="AO468" s="145"/>
      <c r="AP468" s="145"/>
      <c r="AQ468" s="145"/>
      <c r="AR468" s="145"/>
      <c r="AS468" s="145"/>
      <c r="AT468" s="145"/>
      <c r="AU468" s="145"/>
      <c r="AV468" s="145"/>
      <c r="AW468" s="145"/>
      <c r="AX468" s="145"/>
      <c r="AY468" s="145"/>
      <c r="AZ468" s="145"/>
      <c r="BA468" s="145"/>
      <c r="BB468" s="145"/>
      <c r="BC468" s="145"/>
      <c r="BD468" s="145"/>
      <c r="BE468" s="145"/>
      <c r="BF468" s="145"/>
      <c r="BG468" s="145"/>
      <c r="BH468" s="145"/>
    </row>
    <row r="469" spans="1:60" outlineLevel="1" x14ac:dyDescent="0.2">
      <c r="A469" s="152"/>
      <c r="B469" s="153"/>
      <c r="C469" s="239"/>
      <c r="D469" s="240"/>
      <c r="E469" s="240"/>
      <c r="F469" s="240"/>
      <c r="G469" s="240"/>
      <c r="H469" s="155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55"/>
      <c r="T469" s="155"/>
      <c r="U469" s="155"/>
      <c r="V469" s="155"/>
      <c r="W469" s="155"/>
      <c r="X469" s="155"/>
      <c r="Y469" s="145"/>
      <c r="Z469" s="145"/>
      <c r="AA469" s="145"/>
      <c r="AB469" s="145"/>
      <c r="AC469" s="145"/>
      <c r="AD469" s="145"/>
      <c r="AE469" s="145"/>
      <c r="AF469" s="145"/>
      <c r="AG469" s="145" t="s">
        <v>179</v>
      </c>
      <c r="AH469" s="145"/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5"/>
      <c r="BB469" s="145"/>
      <c r="BC469" s="145"/>
      <c r="BD469" s="145"/>
      <c r="BE469" s="145"/>
      <c r="BF469" s="145"/>
      <c r="BG469" s="145"/>
      <c r="BH469" s="145"/>
    </row>
    <row r="470" spans="1:60" ht="22.5" outlineLevel="1" x14ac:dyDescent="0.2">
      <c r="A470" s="166">
        <v>78</v>
      </c>
      <c r="B470" s="167" t="s">
        <v>576</v>
      </c>
      <c r="C470" s="177" t="s">
        <v>577</v>
      </c>
      <c r="D470" s="168" t="s">
        <v>181</v>
      </c>
      <c r="E470" s="169">
        <v>25.961040000000001</v>
      </c>
      <c r="F470" s="170"/>
      <c r="G470" s="171">
        <f>ROUND(E470*F470,2)</f>
        <v>0</v>
      </c>
      <c r="H470" s="170"/>
      <c r="I470" s="171">
        <f>ROUND(E470*H470,2)</f>
        <v>0</v>
      </c>
      <c r="J470" s="170"/>
      <c r="K470" s="171">
        <f>ROUND(E470*J470,2)</f>
        <v>0</v>
      </c>
      <c r="L470" s="171">
        <v>21</v>
      </c>
      <c r="M470" s="171">
        <f>G470*(1+L470/100)</f>
        <v>0</v>
      </c>
      <c r="N470" s="171">
        <v>0.02</v>
      </c>
      <c r="O470" s="171">
        <f>ROUND(E470*N470,2)</f>
        <v>0.52</v>
      </c>
      <c r="P470" s="171">
        <v>0</v>
      </c>
      <c r="Q470" s="171">
        <f>ROUND(E470*P470,2)</f>
        <v>0</v>
      </c>
      <c r="R470" s="171" t="s">
        <v>199</v>
      </c>
      <c r="S470" s="171" t="s">
        <v>182</v>
      </c>
      <c r="T470" s="172" t="s">
        <v>182</v>
      </c>
      <c r="U470" s="155">
        <v>0</v>
      </c>
      <c r="V470" s="155">
        <f>ROUND(E470*U470,2)</f>
        <v>0</v>
      </c>
      <c r="W470" s="155"/>
      <c r="X470" s="155" t="s">
        <v>200</v>
      </c>
      <c r="Y470" s="145"/>
      <c r="Z470" s="145"/>
      <c r="AA470" s="145"/>
      <c r="AB470" s="145"/>
      <c r="AC470" s="145"/>
      <c r="AD470" s="145"/>
      <c r="AE470" s="145"/>
      <c r="AF470" s="145"/>
      <c r="AG470" s="145" t="s">
        <v>525</v>
      </c>
      <c r="AH470" s="145"/>
      <c r="AI470" s="145"/>
      <c r="AJ470" s="145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  <c r="AU470" s="145"/>
      <c r="AV470" s="145"/>
      <c r="AW470" s="145"/>
      <c r="AX470" s="145"/>
      <c r="AY470" s="145"/>
      <c r="AZ470" s="145"/>
      <c r="BA470" s="145"/>
      <c r="BB470" s="145"/>
      <c r="BC470" s="145"/>
      <c r="BD470" s="145"/>
      <c r="BE470" s="145"/>
      <c r="BF470" s="145"/>
      <c r="BG470" s="145"/>
      <c r="BH470" s="145"/>
    </row>
    <row r="471" spans="1:60" outlineLevel="1" x14ac:dyDescent="0.2">
      <c r="A471" s="152"/>
      <c r="B471" s="153"/>
      <c r="C471" s="178" t="s">
        <v>480</v>
      </c>
      <c r="D471" s="157"/>
      <c r="E471" s="158"/>
      <c r="F471" s="155"/>
      <c r="G471" s="155"/>
      <c r="H471" s="155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X471" s="155"/>
      <c r="Y471" s="145"/>
      <c r="Z471" s="145"/>
      <c r="AA471" s="145"/>
      <c r="AB471" s="145"/>
      <c r="AC471" s="145"/>
      <c r="AD471" s="145"/>
      <c r="AE471" s="145"/>
      <c r="AF471" s="145"/>
      <c r="AG471" s="145" t="s">
        <v>178</v>
      </c>
      <c r="AH471" s="145">
        <v>0</v>
      </c>
      <c r="AI471" s="145"/>
      <c r="AJ471" s="145"/>
      <c r="AK471" s="145"/>
      <c r="AL471" s="145"/>
      <c r="AM471" s="145"/>
      <c r="AN471" s="145"/>
      <c r="AO471" s="145"/>
      <c r="AP471" s="145"/>
      <c r="AQ471" s="145"/>
      <c r="AR471" s="145"/>
      <c r="AS471" s="145"/>
      <c r="AT471" s="145"/>
      <c r="AU471" s="145"/>
      <c r="AV471" s="145"/>
      <c r="AW471" s="145"/>
      <c r="AX471" s="145"/>
      <c r="AY471" s="145"/>
      <c r="AZ471" s="145"/>
      <c r="BA471" s="145"/>
      <c r="BB471" s="145"/>
      <c r="BC471" s="145"/>
      <c r="BD471" s="145"/>
      <c r="BE471" s="145"/>
      <c r="BF471" s="145"/>
      <c r="BG471" s="145"/>
      <c r="BH471" s="145"/>
    </row>
    <row r="472" spans="1:60" outlineLevel="1" x14ac:dyDescent="0.2">
      <c r="A472" s="152"/>
      <c r="B472" s="153"/>
      <c r="C472" s="178" t="s">
        <v>481</v>
      </c>
      <c r="D472" s="157"/>
      <c r="E472" s="158"/>
      <c r="F472" s="155"/>
      <c r="G472" s="155"/>
      <c r="H472" s="155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X472" s="155"/>
      <c r="Y472" s="145"/>
      <c r="Z472" s="145"/>
      <c r="AA472" s="145"/>
      <c r="AB472" s="145"/>
      <c r="AC472" s="145"/>
      <c r="AD472" s="145"/>
      <c r="AE472" s="145"/>
      <c r="AF472" s="145"/>
      <c r="AG472" s="145" t="s">
        <v>178</v>
      </c>
      <c r="AH472" s="145">
        <v>0</v>
      </c>
      <c r="AI472" s="145"/>
      <c r="AJ472" s="145"/>
      <c r="AK472" s="145"/>
      <c r="AL472" s="145"/>
      <c r="AM472" s="145"/>
      <c r="AN472" s="145"/>
      <c r="AO472" s="145"/>
      <c r="AP472" s="145"/>
      <c r="AQ472" s="145"/>
      <c r="AR472" s="145"/>
      <c r="AS472" s="145"/>
      <c r="AT472" s="145"/>
      <c r="AU472" s="145"/>
      <c r="AV472" s="145"/>
      <c r="AW472" s="145"/>
      <c r="AX472" s="145"/>
      <c r="AY472" s="145"/>
      <c r="AZ472" s="145"/>
      <c r="BA472" s="145"/>
      <c r="BB472" s="145"/>
      <c r="BC472" s="145"/>
      <c r="BD472" s="145"/>
      <c r="BE472" s="145"/>
      <c r="BF472" s="145"/>
      <c r="BG472" s="145"/>
      <c r="BH472" s="145"/>
    </row>
    <row r="473" spans="1:60" outlineLevel="1" x14ac:dyDescent="0.2">
      <c r="A473" s="152"/>
      <c r="B473" s="153"/>
      <c r="C473" s="178" t="s">
        <v>578</v>
      </c>
      <c r="D473" s="157"/>
      <c r="E473" s="158">
        <v>25.961040000000001</v>
      </c>
      <c r="F473" s="155"/>
      <c r="G473" s="155"/>
      <c r="H473" s="155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55"/>
      <c r="T473" s="155"/>
      <c r="U473" s="155"/>
      <c r="V473" s="155"/>
      <c r="W473" s="155"/>
      <c r="X473" s="155"/>
      <c r="Y473" s="145"/>
      <c r="Z473" s="145"/>
      <c r="AA473" s="145"/>
      <c r="AB473" s="145"/>
      <c r="AC473" s="145"/>
      <c r="AD473" s="145"/>
      <c r="AE473" s="145"/>
      <c r="AF473" s="145"/>
      <c r="AG473" s="145" t="s">
        <v>178</v>
      </c>
      <c r="AH473" s="145">
        <v>0</v>
      </c>
      <c r="AI473" s="145"/>
      <c r="AJ473" s="145"/>
      <c r="AK473" s="145"/>
      <c r="AL473" s="145"/>
      <c r="AM473" s="145"/>
      <c r="AN473" s="145"/>
      <c r="AO473" s="145"/>
      <c r="AP473" s="145"/>
      <c r="AQ473" s="145"/>
      <c r="AR473" s="145"/>
      <c r="AS473" s="145"/>
      <c r="AT473" s="145"/>
      <c r="AU473" s="145"/>
      <c r="AV473" s="145"/>
      <c r="AW473" s="145"/>
      <c r="AX473" s="145"/>
      <c r="AY473" s="145"/>
      <c r="AZ473" s="145"/>
      <c r="BA473" s="145"/>
      <c r="BB473" s="145"/>
      <c r="BC473" s="145"/>
      <c r="BD473" s="145"/>
      <c r="BE473" s="145"/>
      <c r="BF473" s="145"/>
      <c r="BG473" s="145"/>
      <c r="BH473" s="145"/>
    </row>
    <row r="474" spans="1:60" outlineLevel="1" x14ac:dyDescent="0.2">
      <c r="A474" s="152"/>
      <c r="B474" s="153"/>
      <c r="C474" s="239"/>
      <c r="D474" s="240"/>
      <c r="E474" s="240"/>
      <c r="F474" s="240"/>
      <c r="G474" s="240"/>
      <c r="H474" s="155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55"/>
      <c r="T474" s="155"/>
      <c r="U474" s="155"/>
      <c r="V474" s="155"/>
      <c r="W474" s="155"/>
      <c r="X474" s="155"/>
      <c r="Y474" s="145"/>
      <c r="Z474" s="145"/>
      <c r="AA474" s="145"/>
      <c r="AB474" s="145"/>
      <c r="AC474" s="145"/>
      <c r="AD474" s="145"/>
      <c r="AE474" s="145"/>
      <c r="AF474" s="145"/>
      <c r="AG474" s="145" t="s">
        <v>179</v>
      </c>
      <c r="AH474" s="145"/>
      <c r="AI474" s="145"/>
      <c r="AJ474" s="145"/>
      <c r="AK474" s="145"/>
      <c r="AL474" s="145"/>
      <c r="AM474" s="145"/>
      <c r="AN474" s="145"/>
      <c r="AO474" s="145"/>
      <c r="AP474" s="145"/>
      <c r="AQ474" s="145"/>
      <c r="AR474" s="145"/>
      <c r="AS474" s="145"/>
      <c r="AT474" s="145"/>
      <c r="AU474" s="145"/>
      <c r="AV474" s="145"/>
      <c r="AW474" s="145"/>
      <c r="AX474" s="145"/>
      <c r="AY474" s="145"/>
      <c r="AZ474" s="145"/>
      <c r="BA474" s="145"/>
      <c r="BB474" s="145"/>
      <c r="BC474" s="145"/>
      <c r="BD474" s="145"/>
      <c r="BE474" s="145"/>
      <c r="BF474" s="145"/>
      <c r="BG474" s="145"/>
      <c r="BH474" s="145"/>
    </row>
    <row r="475" spans="1:60" ht="33.75" outlineLevel="1" x14ac:dyDescent="0.2">
      <c r="A475" s="166">
        <v>79</v>
      </c>
      <c r="B475" s="167" t="s">
        <v>579</v>
      </c>
      <c r="C475" s="177" t="s">
        <v>580</v>
      </c>
      <c r="D475" s="168" t="s">
        <v>193</v>
      </c>
      <c r="E475" s="169">
        <v>49.342500000000001</v>
      </c>
      <c r="F475" s="170"/>
      <c r="G475" s="171">
        <f>ROUND(E475*F475,2)</f>
        <v>0</v>
      </c>
      <c r="H475" s="170"/>
      <c r="I475" s="171">
        <f>ROUND(E475*H475,2)</f>
        <v>0</v>
      </c>
      <c r="J475" s="170"/>
      <c r="K475" s="171">
        <f>ROUND(E475*J475,2)</f>
        <v>0</v>
      </c>
      <c r="L475" s="171">
        <v>21</v>
      </c>
      <c r="M475" s="171">
        <f>G475*(1+L475/100)</f>
        <v>0</v>
      </c>
      <c r="N475" s="171">
        <v>8.8000000000000003E-4</v>
      </c>
      <c r="O475" s="171">
        <f>ROUND(E475*N475,2)</f>
        <v>0.04</v>
      </c>
      <c r="P475" s="171">
        <v>0</v>
      </c>
      <c r="Q475" s="171">
        <f>ROUND(E475*P475,2)</f>
        <v>0</v>
      </c>
      <c r="R475" s="171" t="s">
        <v>199</v>
      </c>
      <c r="S475" s="171" t="s">
        <v>182</v>
      </c>
      <c r="T475" s="172" t="s">
        <v>182</v>
      </c>
      <c r="U475" s="155">
        <v>0</v>
      </c>
      <c r="V475" s="155">
        <f>ROUND(E475*U475,2)</f>
        <v>0</v>
      </c>
      <c r="W475" s="155"/>
      <c r="X475" s="155" t="s">
        <v>200</v>
      </c>
      <c r="Y475" s="145"/>
      <c r="Z475" s="145"/>
      <c r="AA475" s="145"/>
      <c r="AB475" s="145"/>
      <c r="AC475" s="145"/>
      <c r="AD475" s="145"/>
      <c r="AE475" s="145"/>
      <c r="AF475" s="145"/>
      <c r="AG475" s="145" t="s">
        <v>525</v>
      </c>
      <c r="AH475" s="145"/>
      <c r="AI475" s="145"/>
      <c r="AJ475" s="145"/>
      <c r="AK475" s="145"/>
      <c r="AL475" s="145"/>
      <c r="AM475" s="145"/>
      <c r="AN475" s="145"/>
      <c r="AO475" s="145"/>
      <c r="AP475" s="145"/>
      <c r="AQ475" s="145"/>
      <c r="AR475" s="145"/>
      <c r="AS475" s="145"/>
      <c r="AT475" s="145"/>
      <c r="AU475" s="145"/>
      <c r="AV475" s="145"/>
      <c r="AW475" s="145"/>
      <c r="AX475" s="145"/>
      <c r="AY475" s="145"/>
      <c r="AZ475" s="145"/>
      <c r="BA475" s="145"/>
      <c r="BB475" s="145"/>
      <c r="BC475" s="145"/>
      <c r="BD475" s="145"/>
      <c r="BE475" s="145"/>
      <c r="BF475" s="145"/>
      <c r="BG475" s="145"/>
      <c r="BH475" s="145"/>
    </row>
    <row r="476" spans="1:60" outlineLevel="1" x14ac:dyDescent="0.2">
      <c r="A476" s="152"/>
      <c r="B476" s="153"/>
      <c r="C476" s="178" t="s">
        <v>232</v>
      </c>
      <c r="D476" s="157"/>
      <c r="E476" s="158"/>
      <c r="F476" s="155"/>
      <c r="G476" s="155"/>
      <c r="H476" s="155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55"/>
      <c r="T476" s="155"/>
      <c r="U476" s="155"/>
      <c r="V476" s="155"/>
      <c r="W476" s="155"/>
      <c r="X476" s="155"/>
      <c r="Y476" s="145"/>
      <c r="Z476" s="145"/>
      <c r="AA476" s="145"/>
      <c r="AB476" s="145"/>
      <c r="AC476" s="145"/>
      <c r="AD476" s="145"/>
      <c r="AE476" s="145"/>
      <c r="AF476" s="145"/>
      <c r="AG476" s="145" t="s">
        <v>178</v>
      </c>
      <c r="AH476" s="145">
        <v>0</v>
      </c>
      <c r="AI476" s="145"/>
      <c r="AJ476" s="145"/>
      <c r="AK476" s="145"/>
      <c r="AL476" s="145"/>
      <c r="AM476" s="145"/>
      <c r="AN476" s="145"/>
      <c r="AO476" s="145"/>
      <c r="AP476" s="145"/>
      <c r="AQ476" s="145"/>
      <c r="AR476" s="145"/>
      <c r="AS476" s="145"/>
      <c r="AT476" s="145"/>
      <c r="AU476" s="145"/>
      <c r="AV476" s="145"/>
      <c r="AW476" s="145"/>
      <c r="AX476" s="145"/>
      <c r="AY476" s="145"/>
      <c r="AZ476" s="145"/>
      <c r="BA476" s="145"/>
      <c r="BB476" s="145"/>
      <c r="BC476" s="145"/>
      <c r="BD476" s="145"/>
      <c r="BE476" s="145"/>
      <c r="BF476" s="145"/>
      <c r="BG476" s="145"/>
      <c r="BH476" s="145"/>
    </row>
    <row r="477" spans="1:60" outlineLevel="1" x14ac:dyDescent="0.2">
      <c r="A477" s="152"/>
      <c r="B477" s="153"/>
      <c r="C477" s="178" t="s">
        <v>581</v>
      </c>
      <c r="D477" s="157"/>
      <c r="E477" s="158">
        <v>49.342500000000001</v>
      </c>
      <c r="F477" s="155"/>
      <c r="G477" s="155"/>
      <c r="H477" s="155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45"/>
      <c r="Z477" s="145"/>
      <c r="AA477" s="145"/>
      <c r="AB477" s="145"/>
      <c r="AC477" s="145"/>
      <c r="AD477" s="145"/>
      <c r="AE477" s="145"/>
      <c r="AF477" s="145"/>
      <c r="AG477" s="145" t="s">
        <v>178</v>
      </c>
      <c r="AH477" s="145">
        <v>0</v>
      </c>
      <c r="AI477" s="145"/>
      <c r="AJ477" s="145"/>
      <c r="AK477" s="145"/>
      <c r="AL477" s="145"/>
      <c r="AM477" s="145"/>
      <c r="AN477" s="145"/>
      <c r="AO477" s="145"/>
      <c r="AP477" s="145"/>
      <c r="AQ477" s="145"/>
      <c r="AR477" s="145"/>
      <c r="AS477" s="145"/>
      <c r="AT477" s="145"/>
      <c r="AU477" s="145"/>
      <c r="AV477" s="145"/>
      <c r="AW477" s="145"/>
      <c r="AX477" s="145"/>
      <c r="AY477" s="145"/>
      <c r="AZ477" s="145"/>
      <c r="BA477" s="145"/>
      <c r="BB477" s="145"/>
      <c r="BC477" s="145"/>
      <c r="BD477" s="145"/>
      <c r="BE477" s="145"/>
      <c r="BF477" s="145"/>
      <c r="BG477" s="145"/>
      <c r="BH477" s="145"/>
    </row>
    <row r="478" spans="1:60" outlineLevel="1" x14ac:dyDescent="0.2">
      <c r="A478" s="152"/>
      <c r="B478" s="153"/>
      <c r="C478" s="239"/>
      <c r="D478" s="240"/>
      <c r="E478" s="240"/>
      <c r="F478" s="240"/>
      <c r="G478" s="240"/>
      <c r="H478" s="155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X478" s="155"/>
      <c r="Y478" s="145"/>
      <c r="Z478" s="145"/>
      <c r="AA478" s="145"/>
      <c r="AB478" s="145"/>
      <c r="AC478" s="145"/>
      <c r="AD478" s="145"/>
      <c r="AE478" s="145"/>
      <c r="AF478" s="145"/>
      <c r="AG478" s="145" t="s">
        <v>179</v>
      </c>
      <c r="AH478" s="145"/>
      <c r="AI478" s="145"/>
      <c r="AJ478" s="145"/>
      <c r="AK478" s="145"/>
      <c r="AL478" s="145"/>
      <c r="AM478" s="145"/>
      <c r="AN478" s="145"/>
      <c r="AO478" s="145"/>
      <c r="AP478" s="145"/>
      <c r="AQ478" s="145"/>
      <c r="AR478" s="145"/>
      <c r="AS478" s="145"/>
      <c r="AT478" s="145"/>
      <c r="AU478" s="145"/>
      <c r="AV478" s="145"/>
      <c r="AW478" s="145"/>
      <c r="AX478" s="145"/>
      <c r="AY478" s="145"/>
      <c r="AZ478" s="145"/>
      <c r="BA478" s="145"/>
      <c r="BB478" s="145"/>
      <c r="BC478" s="145"/>
      <c r="BD478" s="145"/>
      <c r="BE478" s="145"/>
      <c r="BF478" s="145"/>
      <c r="BG478" s="145"/>
      <c r="BH478" s="145"/>
    </row>
    <row r="479" spans="1:60" ht="22.5" outlineLevel="1" x14ac:dyDescent="0.2">
      <c r="A479" s="166">
        <v>80</v>
      </c>
      <c r="B479" s="167" t="s">
        <v>582</v>
      </c>
      <c r="C479" s="177" t="s">
        <v>583</v>
      </c>
      <c r="D479" s="168" t="s">
        <v>193</v>
      </c>
      <c r="E479" s="169">
        <v>227.1591</v>
      </c>
      <c r="F479" s="170"/>
      <c r="G479" s="171">
        <f>ROUND(E479*F479,2)</f>
        <v>0</v>
      </c>
      <c r="H479" s="170"/>
      <c r="I479" s="171">
        <f>ROUND(E479*H479,2)</f>
        <v>0</v>
      </c>
      <c r="J479" s="170"/>
      <c r="K479" s="171">
        <f>ROUND(E479*J479,2)</f>
        <v>0</v>
      </c>
      <c r="L479" s="171">
        <v>21</v>
      </c>
      <c r="M479" s="171">
        <f>G479*(1+L479/100)</f>
        <v>0</v>
      </c>
      <c r="N479" s="171">
        <v>5.5999999999999999E-3</v>
      </c>
      <c r="O479" s="171">
        <f>ROUND(E479*N479,2)</f>
        <v>1.27</v>
      </c>
      <c r="P479" s="171">
        <v>0</v>
      </c>
      <c r="Q479" s="171">
        <f>ROUND(E479*P479,2)</f>
        <v>0</v>
      </c>
      <c r="R479" s="171" t="s">
        <v>199</v>
      </c>
      <c r="S479" s="171" t="s">
        <v>182</v>
      </c>
      <c r="T479" s="172" t="s">
        <v>182</v>
      </c>
      <c r="U479" s="155">
        <v>0</v>
      </c>
      <c r="V479" s="155">
        <f>ROUND(E479*U479,2)</f>
        <v>0</v>
      </c>
      <c r="W479" s="155"/>
      <c r="X479" s="155" t="s">
        <v>200</v>
      </c>
      <c r="Y479" s="145"/>
      <c r="Z479" s="145"/>
      <c r="AA479" s="145"/>
      <c r="AB479" s="145"/>
      <c r="AC479" s="145"/>
      <c r="AD479" s="145"/>
      <c r="AE479" s="145"/>
      <c r="AF479" s="145"/>
      <c r="AG479" s="145" t="s">
        <v>525</v>
      </c>
      <c r="AH479" s="145"/>
      <c r="AI479" s="145"/>
      <c r="AJ479" s="145"/>
      <c r="AK479" s="145"/>
      <c r="AL479" s="145"/>
      <c r="AM479" s="145"/>
      <c r="AN479" s="145"/>
      <c r="AO479" s="145"/>
      <c r="AP479" s="145"/>
      <c r="AQ479" s="145"/>
      <c r="AR479" s="145"/>
      <c r="AS479" s="145"/>
      <c r="AT479" s="145"/>
      <c r="AU479" s="145"/>
      <c r="AV479" s="145"/>
      <c r="AW479" s="145"/>
      <c r="AX479" s="145"/>
      <c r="AY479" s="145"/>
      <c r="AZ479" s="145"/>
      <c r="BA479" s="145"/>
      <c r="BB479" s="145"/>
      <c r="BC479" s="145"/>
      <c r="BD479" s="145"/>
      <c r="BE479" s="145"/>
      <c r="BF479" s="145"/>
      <c r="BG479" s="145"/>
      <c r="BH479" s="145"/>
    </row>
    <row r="480" spans="1:60" outlineLevel="1" x14ac:dyDescent="0.2">
      <c r="A480" s="152"/>
      <c r="B480" s="153"/>
      <c r="C480" s="178" t="s">
        <v>480</v>
      </c>
      <c r="D480" s="157"/>
      <c r="E480" s="158"/>
      <c r="F480" s="155"/>
      <c r="G480" s="155"/>
      <c r="H480" s="155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X480" s="155"/>
      <c r="Y480" s="145"/>
      <c r="Z480" s="145"/>
      <c r="AA480" s="145"/>
      <c r="AB480" s="145"/>
      <c r="AC480" s="145"/>
      <c r="AD480" s="145"/>
      <c r="AE480" s="145"/>
      <c r="AF480" s="145"/>
      <c r="AG480" s="145" t="s">
        <v>178</v>
      </c>
      <c r="AH480" s="145">
        <v>0</v>
      </c>
      <c r="AI480" s="145"/>
      <c r="AJ480" s="145"/>
      <c r="AK480" s="145"/>
      <c r="AL480" s="145"/>
      <c r="AM480" s="145"/>
      <c r="AN480" s="145"/>
      <c r="AO480" s="145"/>
      <c r="AP480" s="145"/>
      <c r="AQ480" s="145"/>
      <c r="AR480" s="145"/>
      <c r="AS480" s="145"/>
      <c r="AT480" s="145"/>
      <c r="AU480" s="145"/>
      <c r="AV480" s="145"/>
      <c r="AW480" s="145"/>
      <c r="AX480" s="145"/>
      <c r="AY480" s="145"/>
      <c r="AZ480" s="145"/>
      <c r="BA480" s="145"/>
      <c r="BB480" s="145"/>
      <c r="BC480" s="145"/>
      <c r="BD480" s="145"/>
      <c r="BE480" s="145"/>
      <c r="BF480" s="145"/>
      <c r="BG480" s="145"/>
      <c r="BH480" s="145"/>
    </row>
    <row r="481" spans="1:60" outlineLevel="1" x14ac:dyDescent="0.2">
      <c r="A481" s="152"/>
      <c r="B481" s="153"/>
      <c r="C481" s="178" t="s">
        <v>481</v>
      </c>
      <c r="D481" s="157"/>
      <c r="E481" s="158"/>
      <c r="F481" s="155"/>
      <c r="G481" s="155"/>
      <c r="H481" s="155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45"/>
      <c r="Z481" s="145"/>
      <c r="AA481" s="145"/>
      <c r="AB481" s="145"/>
      <c r="AC481" s="145"/>
      <c r="AD481" s="145"/>
      <c r="AE481" s="145"/>
      <c r="AF481" s="145"/>
      <c r="AG481" s="145" t="s">
        <v>178</v>
      </c>
      <c r="AH481" s="145">
        <v>0</v>
      </c>
      <c r="AI481" s="145"/>
      <c r="AJ481" s="145"/>
      <c r="AK481" s="145"/>
      <c r="AL481" s="145"/>
      <c r="AM481" s="145"/>
      <c r="AN481" s="145"/>
      <c r="AO481" s="145"/>
      <c r="AP481" s="145"/>
      <c r="AQ481" s="145"/>
      <c r="AR481" s="145"/>
      <c r="AS481" s="145"/>
      <c r="AT481" s="145"/>
      <c r="AU481" s="145"/>
      <c r="AV481" s="145"/>
      <c r="AW481" s="145"/>
      <c r="AX481" s="145"/>
      <c r="AY481" s="145"/>
      <c r="AZ481" s="145"/>
      <c r="BA481" s="145"/>
      <c r="BB481" s="145"/>
      <c r="BC481" s="145"/>
      <c r="BD481" s="145"/>
      <c r="BE481" s="145"/>
      <c r="BF481" s="145"/>
      <c r="BG481" s="145"/>
      <c r="BH481" s="145"/>
    </row>
    <row r="482" spans="1:60" outlineLevel="1" x14ac:dyDescent="0.2">
      <c r="A482" s="152"/>
      <c r="B482" s="153"/>
      <c r="C482" s="178" t="s">
        <v>584</v>
      </c>
      <c r="D482" s="157"/>
      <c r="E482" s="158">
        <v>227.1591</v>
      </c>
      <c r="F482" s="155"/>
      <c r="G482" s="155"/>
      <c r="H482" s="155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45"/>
      <c r="Z482" s="145"/>
      <c r="AA482" s="145"/>
      <c r="AB482" s="145"/>
      <c r="AC482" s="145"/>
      <c r="AD482" s="145"/>
      <c r="AE482" s="145"/>
      <c r="AF482" s="145"/>
      <c r="AG482" s="145" t="s">
        <v>178</v>
      </c>
      <c r="AH482" s="145">
        <v>0</v>
      </c>
      <c r="AI482" s="145"/>
      <c r="AJ482" s="145"/>
      <c r="AK482" s="145"/>
      <c r="AL482" s="145"/>
      <c r="AM482" s="145"/>
      <c r="AN482" s="145"/>
      <c r="AO482" s="145"/>
      <c r="AP482" s="145"/>
      <c r="AQ482" s="145"/>
      <c r="AR482" s="145"/>
      <c r="AS482" s="145"/>
      <c r="AT482" s="145"/>
      <c r="AU482" s="145"/>
      <c r="AV482" s="145"/>
      <c r="AW482" s="145"/>
      <c r="AX482" s="145"/>
      <c r="AY482" s="145"/>
      <c r="AZ482" s="145"/>
      <c r="BA482" s="145"/>
      <c r="BB482" s="145"/>
      <c r="BC482" s="145"/>
      <c r="BD482" s="145"/>
      <c r="BE482" s="145"/>
      <c r="BF482" s="145"/>
      <c r="BG482" s="145"/>
      <c r="BH482" s="145"/>
    </row>
    <row r="483" spans="1:60" outlineLevel="1" x14ac:dyDescent="0.2">
      <c r="A483" s="152"/>
      <c r="B483" s="153"/>
      <c r="C483" s="239"/>
      <c r="D483" s="240"/>
      <c r="E483" s="240"/>
      <c r="F483" s="240"/>
      <c r="G483" s="240"/>
      <c r="H483" s="155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X483" s="155"/>
      <c r="Y483" s="145"/>
      <c r="Z483" s="145"/>
      <c r="AA483" s="145"/>
      <c r="AB483" s="145"/>
      <c r="AC483" s="145"/>
      <c r="AD483" s="145"/>
      <c r="AE483" s="145"/>
      <c r="AF483" s="145"/>
      <c r="AG483" s="145" t="s">
        <v>179</v>
      </c>
      <c r="AH483" s="145"/>
      <c r="AI483" s="145"/>
      <c r="AJ483" s="145"/>
      <c r="AK483" s="145"/>
      <c r="AL483" s="145"/>
      <c r="AM483" s="145"/>
      <c r="AN483" s="145"/>
      <c r="AO483" s="145"/>
      <c r="AP483" s="145"/>
      <c r="AQ483" s="145"/>
      <c r="AR483" s="145"/>
      <c r="AS483" s="145"/>
      <c r="AT483" s="145"/>
      <c r="AU483" s="145"/>
      <c r="AV483" s="145"/>
      <c r="AW483" s="145"/>
      <c r="AX483" s="145"/>
      <c r="AY483" s="145"/>
      <c r="AZ483" s="145"/>
      <c r="BA483" s="145"/>
      <c r="BB483" s="145"/>
      <c r="BC483" s="145"/>
      <c r="BD483" s="145"/>
      <c r="BE483" s="145"/>
      <c r="BF483" s="145"/>
      <c r="BG483" s="145"/>
      <c r="BH483" s="145"/>
    </row>
    <row r="484" spans="1:60" ht="22.5" outlineLevel="1" x14ac:dyDescent="0.2">
      <c r="A484" s="166">
        <v>81</v>
      </c>
      <c r="B484" s="167" t="s">
        <v>585</v>
      </c>
      <c r="C484" s="177" t="s">
        <v>586</v>
      </c>
      <c r="D484" s="168" t="s">
        <v>193</v>
      </c>
      <c r="E484" s="169">
        <v>227.1591</v>
      </c>
      <c r="F484" s="170"/>
      <c r="G484" s="171">
        <f>ROUND(E484*F484,2)</f>
        <v>0</v>
      </c>
      <c r="H484" s="170"/>
      <c r="I484" s="171">
        <f>ROUND(E484*H484,2)</f>
        <v>0</v>
      </c>
      <c r="J484" s="170"/>
      <c r="K484" s="171">
        <f>ROUND(E484*J484,2)</f>
        <v>0</v>
      </c>
      <c r="L484" s="171">
        <v>21</v>
      </c>
      <c r="M484" s="171">
        <f>G484*(1+L484/100)</f>
        <v>0</v>
      </c>
      <c r="N484" s="171">
        <v>6.4000000000000003E-3</v>
      </c>
      <c r="O484" s="171">
        <f>ROUND(E484*N484,2)</f>
        <v>1.45</v>
      </c>
      <c r="P484" s="171">
        <v>0</v>
      </c>
      <c r="Q484" s="171">
        <f>ROUND(E484*P484,2)</f>
        <v>0</v>
      </c>
      <c r="R484" s="171" t="s">
        <v>199</v>
      </c>
      <c r="S484" s="171" t="s">
        <v>182</v>
      </c>
      <c r="T484" s="172" t="s">
        <v>182</v>
      </c>
      <c r="U484" s="155">
        <v>0</v>
      </c>
      <c r="V484" s="155">
        <f>ROUND(E484*U484,2)</f>
        <v>0</v>
      </c>
      <c r="W484" s="155"/>
      <c r="X484" s="155" t="s">
        <v>200</v>
      </c>
      <c r="Y484" s="145"/>
      <c r="Z484" s="145"/>
      <c r="AA484" s="145"/>
      <c r="AB484" s="145"/>
      <c r="AC484" s="145"/>
      <c r="AD484" s="145"/>
      <c r="AE484" s="145"/>
      <c r="AF484" s="145"/>
      <c r="AG484" s="145" t="s">
        <v>525</v>
      </c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145"/>
      <c r="AW484" s="145"/>
      <c r="AX484" s="145"/>
      <c r="AY484" s="145"/>
      <c r="AZ484" s="145"/>
      <c r="BA484" s="145"/>
      <c r="BB484" s="145"/>
      <c r="BC484" s="145"/>
      <c r="BD484" s="145"/>
      <c r="BE484" s="145"/>
      <c r="BF484" s="145"/>
      <c r="BG484" s="145"/>
      <c r="BH484" s="145"/>
    </row>
    <row r="485" spans="1:60" outlineLevel="1" x14ac:dyDescent="0.2">
      <c r="A485" s="152"/>
      <c r="B485" s="153"/>
      <c r="C485" s="178" t="s">
        <v>480</v>
      </c>
      <c r="D485" s="157"/>
      <c r="E485" s="158"/>
      <c r="F485" s="155"/>
      <c r="G485" s="155"/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45"/>
      <c r="Z485" s="145"/>
      <c r="AA485" s="145"/>
      <c r="AB485" s="145"/>
      <c r="AC485" s="145"/>
      <c r="AD485" s="145"/>
      <c r="AE485" s="145"/>
      <c r="AF485" s="145"/>
      <c r="AG485" s="145" t="s">
        <v>178</v>
      </c>
      <c r="AH485" s="145">
        <v>0</v>
      </c>
      <c r="AI485" s="145"/>
      <c r="AJ485" s="145"/>
      <c r="AK485" s="145"/>
      <c r="AL485" s="145"/>
      <c r="AM485" s="145"/>
      <c r="AN485" s="145"/>
      <c r="AO485" s="145"/>
      <c r="AP485" s="145"/>
      <c r="AQ485" s="145"/>
      <c r="AR485" s="145"/>
      <c r="AS485" s="145"/>
      <c r="AT485" s="145"/>
      <c r="AU485" s="145"/>
      <c r="AV485" s="145"/>
      <c r="AW485" s="145"/>
      <c r="AX485" s="145"/>
      <c r="AY485" s="145"/>
      <c r="AZ485" s="145"/>
      <c r="BA485" s="145"/>
      <c r="BB485" s="145"/>
      <c r="BC485" s="145"/>
      <c r="BD485" s="145"/>
      <c r="BE485" s="145"/>
      <c r="BF485" s="145"/>
      <c r="BG485" s="145"/>
      <c r="BH485" s="145"/>
    </row>
    <row r="486" spans="1:60" outlineLevel="1" x14ac:dyDescent="0.2">
      <c r="A486" s="152"/>
      <c r="B486" s="153"/>
      <c r="C486" s="178" t="s">
        <v>481</v>
      </c>
      <c r="D486" s="157"/>
      <c r="E486" s="158"/>
      <c r="F486" s="155"/>
      <c r="G486" s="155"/>
      <c r="H486" s="155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55"/>
      <c r="T486" s="155"/>
      <c r="U486" s="155"/>
      <c r="V486" s="155"/>
      <c r="W486" s="155"/>
      <c r="X486" s="155"/>
      <c r="Y486" s="145"/>
      <c r="Z486" s="145"/>
      <c r="AA486" s="145"/>
      <c r="AB486" s="145"/>
      <c r="AC486" s="145"/>
      <c r="AD486" s="145"/>
      <c r="AE486" s="145"/>
      <c r="AF486" s="145"/>
      <c r="AG486" s="145" t="s">
        <v>178</v>
      </c>
      <c r="AH486" s="145">
        <v>0</v>
      </c>
      <c r="AI486" s="145"/>
      <c r="AJ486" s="145"/>
      <c r="AK486" s="145"/>
      <c r="AL486" s="145"/>
      <c r="AM486" s="145"/>
      <c r="AN486" s="145"/>
      <c r="AO486" s="145"/>
      <c r="AP486" s="145"/>
      <c r="AQ486" s="145"/>
      <c r="AR486" s="145"/>
      <c r="AS486" s="145"/>
      <c r="AT486" s="145"/>
      <c r="AU486" s="145"/>
      <c r="AV486" s="145"/>
      <c r="AW486" s="145"/>
      <c r="AX486" s="145"/>
      <c r="AY486" s="145"/>
      <c r="AZ486" s="145"/>
      <c r="BA486" s="145"/>
      <c r="BB486" s="145"/>
      <c r="BC486" s="145"/>
      <c r="BD486" s="145"/>
      <c r="BE486" s="145"/>
      <c r="BF486" s="145"/>
      <c r="BG486" s="145"/>
      <c r="BH486" s="145"/>
    </row>
    <row r="487" spans="1:60" outlineLevel="1" x14ac:dyDescent="0.2">
      <c r="A487" s="152"/>
      <c r="B487" s="153"/>
      <c r="C487" s="178" t="s">
        <v>584</v>
      </c>
      <c r="D487" s="157"/>
      <c r="E487" s="158">
        <v>227.1591</v>
      </c>
      <c r="F487" s="155"/>
      <c r="G487" s="155"/>
      <c r="H487" s="155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X487" s="155"/>
      <c r="Y487" s="145"/>
      <c r="Z487" s="145"/>
      <c r="AA487" s="145"/>
      <c r="AB487" s="145"/>
      <c r="AC487" s="145"/>
      <c r="AD487" s="145"/>
      <c r="AE487" s="145"/>
      <c r="AF487" s="145"/>
      <c r="AG487" s="145" t="s">
        <v>178</v>
      </c>
      <c r="AH487" s="145">
        <v>0</v>
      </c>
      <c r="AI487" s="145"/>
      <c r="AJ487" s="145"/>
      <c r="AK487" s="145"/>
      <c r="AL487" s="145"/>
      <c r="AM487" s="145"/>
      <c r="AN487" s="145"/>
      <c r="AO487" s="145"/>
      <c r="AP487" s="145"/>
      <c r="AQ487" s="145"/>
      <c r="AR487" s="145"/>
      <c r="AS487" s="145"/>
      <c r="AT487" s="145"/>
      <c r="AU487" s="145"/>
      <c r="AV487" s="145"/>
      <c r="AW487" s="145"/>
      <c r="AX487" s="145"/>
      <c r="AY487" s="145"/>
      <c r="AZ487" s="145"/>
      <c r="BA487" s="145"/>
      <c r="BB487" s="145"/>
      <c r="BC487" s="145"/>
      <c r="BD487" s="145"/>
      <c r="BE487" s="145"/>
      <c r="BF487" s="145"/>
      <c r="BG487" s="145"/>
      <c r="BH487" s="145"/>
    </row>
    <row r="488" spans="1:60" outlineLevel="1" x14ac:dyDescent="0.2">
      <c r="A488" s="152"/>
      <c r="B488" s="153"/>
      <c r="C488" s="239"/>
      <c r="D488" s="240"/>
      <c r="E488" s="240"/>
      <c r="F488" s="240"/>
      <c r="G488" s="240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X488" s="155"/>
      <c r="Y488" s="145"/>
      <c r="Z488" s="145"/>
      <c r="AA488" s="145"/>
      <c r="AB488" s="145"/>
      <c r="AC488" s="145"/>
      <c r="AD488" s="145"/>
      <c r="AE488" s="145"/>
      <c r="AF488" s="145"/>
      <c r="AG488" s="145" t="s">
        <v>179</v>
      </c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  <c r="AU488" s="145"/>
      <c r="AV488" s="145"/>
      <c r="AW488" s="145"/>
      <c r="AX488" s="145"/>
      <c r="AY488" s="145"/>
      <c r="AZ488" s="145"/>
      <c r="BA488" s="145"/>
      <c r="BB488" s="145"/>
      <c r="BC488" s="145"/>
      <c r="BD488" s="145"/>
      <c r="BE488" s="145"/>
      <c r="BF488" s="145"/>
      <c r="BG488" s="145"/>
      <c r="BH488" s="145"/>
    </row>
    <row r="489" spans="1:60" outlineLevel="1" x14ac:dyDescent="0.2">
      <c r="A489" s="166">
        <v>82</v>
      </c>
      <c r="B489" s="167" t="s">
        <v>587</v>
      </c>
      <c r="C489" s="177" t="s">
        <v>588</v>
      </c>
      <c r="D489" s="168" t="s">
        <v>198</v>
      </c>
      <c r="E489" s="169">
        <v>4.1332800000000001</v>
      </c>
      <c r="F489" s="170"/>
      <c r="G489" s="171">
        <f>ROUND(E489*F489,2)</f>
        <v>0</v>
      </c>
      <c r="H489" s="170"/>
      <c r="I489" s="171">
        <f>ROUND(E489*H489,2)</f>
        <v>0</v>
      </c>
      <c r="J489" s="170"/>
      <c r="K489" s="171">
        <f>ROUND(E489*J489,2)</f>
        <v>0</v>
      </c>
      <c r="L489" s="171">
        <v>21</v>
      </c>
      <c r="M489" s="171">
        <f>G489*(1+L489/100)</f>
        <v>0</v>
      </c>
      <c r="N489" s="171">
        <v>0</v>
      </c>
      <c r="O489" s="171">
        <f>ROUND(E489*N489,2)</f>
        <v>0</v>
      </c>
      <c r="P489" s="171">
        <v>0</v>
      </c>
      <c r="Q489" s="171">
        <f>ROUND(E489*P489,2)</f>
        <v>0</v>
      </c>
      <c r="R489" s="171" t="s">
        <v>236</v>
      </c>
      <c r="S489" s="171" t="s">
        <v>182</v>
      </c>
      <c r="T489" s="172" t="s">
        <v>182</v>
      </c>
      <c r="U489" s="155">
        <v>1.74</v>
      </c>
      <c r="V489" s="155">
        <f>ROUND(E489*U489,2)</f>
        <v>7.19</v>
      </c>
      <c r="W489" s="155"/>
      <c r="X489" s="155" t="s">
        <v>228</v>
      </c>
      <c r="Y489" s="145"/>
      <c r="Z489" s="145"/>
      <c r="AA489" s="145"/>
      <c r="AB489" s="145"/>
      <c r="AC489" s="145"/>
      <c r="AD489" s="145"/>
      <c r="AE489" s="145"/>
      <c r="AF489" s="145"/>
      <c r="AG489" s="145" t="s">
        <v>229</v>
      </c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  <c r="AX489" s="145"/>
      <c r="AY489" s="145"/>
      <c r="AZ489" s="145"/>
      <c r="BA489" s="145"/>
      <c r="BB489" s="145"/>
      <c r="BC489" s="145"/>
      <c r="BD489" s="145"/>
      <c r="BE489" s="145"/>
      <c r="BF489" s="145"/>
      <c r="BG489" s="145"/>
      <c r="BH489" s="145"/>
    </row>
    <row r="490" spans="1:60" outlineLevel="1" x14ac:dyDescent="0.2">
      <c r="A490" s="152"/>
      <c r="B490" s="153"/>
      <c r="C490" s="247" t="s">
        <v>237</v>
      </c>
      <c r="D490" s="248"/>
      <c r="E490" s="248"/>
      <c r="F490" s="248"/>
      <c r="G490" s="248"/>
      <c r="H490" s="155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  <c r="Y490" s="145"/>
      <c r="Z490" s="145"/>
      <c r="AA490" s="145"/>
      <c r="AB490" s="145"/>
      <c r="AC490" s="145"/>
      <c r="AD490" s="145"/>
      <c r="AE490" s="145"/>
      <c r="AF490" s="145"/>
      <c r="AG490" s="145" t="s">
        <v>207</v>
      </c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5"/>
      <c r="AZ490" s="145"/>
      <c r="BA490" s="145"/>
      <c r="BB490" s="145"/>
      <c r="BC490" s="145"/>
      <c r="BD490" s="145"/>
      <c r="BE490" s="145"/>
      <c r="BF490" s="145"/>
      <c r="BG490" s="145"/>
      <c r="BH490" s="145"/>
    </row>
    <row r="491" spans="1:60" outlineLevel="1" x14ac:dyDescent="0.2">
      <c r="A491" s="152"/>
      <c r="B491" s="153"/>
      <c r="C491" s="178" t="s">
        <v>506</v>
      </c>
      <c r="D491" s="157"/>
      <c r="E491" s="158"/>
      <c r="F491" s="155"/>
      <c r="G491" s="155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  <c r="Y491" s="145"/>
      <c r="Z491" s="145"/>
      <c r="AA491" s="145"/>
      <c r="AB491" s="145"/>
      <c r="AC491" s="145"/>
      <c r="AD491" s="145"/>
      <c r="AE491" s="145"/>
      <c r="AF491" s="145"/>
      <c r="AG491" s="145" t="s">
        <v>178</v>
      </c>
      <c r="AH491" s="145">
        <v>0</v>
      </c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  <c r="AX491" s="145"/>
      <c r="AY491" s="145"/>
      <c r="AZ491" s="145"/>
      <c r="BA491" s="145"/>
      <c r="BB491" s="145"/>
      <c r="BC491" s="145"/>
      <c r="BD491" s="145"/>
      <c r="BE491" s="145"/>
      <c r="BF491" s="145"/>
      <c r="BG491" s="145"/>
      <c r="BH491" s="145"/>
    </row>
    <row r="492" spans="1:60" outlineLevel="1" x14ac:dyDescent="0.2">
      <c r="A492" s="152"/>
      <c r="B492" s="153"/>
      <c r="C492" s="178" t="s">
        <v>589</v>
      </c>
      <c r="D492" s="157"/>
      <c r="E492" s="158"/>
      <c r="F492" s="155"/>
      <c r="G492" s="155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  <c r="Y492" s="145"/>
      <c r="Z492" s="145"/>
      <c r="AA492" s="145"/>
      <c r="AB492" s="145"/>
      <c r="AC492" s="145"/>
      <c r="AD492" s="145"/>
      <c r="AE492" s="145"/>
      <c r="AF492" s="145"/>
      <c r="AG492" s="145" t="s">
        <v>178</v>
      </c>
      <c r="AH492" s="145">
        <v>0</v>
      </c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45"/>
      <c r="BA492" s="145"/>
      <c r="BB492" s="145"/>
      <c r="BC492" s="145"/>
      <c r="BD492" s="145"/>
      <c r="BE492" s="145"/>
      <c r="BF492" s="145"/>
      <c r="BG492" s="145"/>
      <c r="BH492" s="145"/>
    </row>
    <row r="493" spans="1:60" outlineLevel="1" x14ac:dyDescent="0.2">
      <c r="A493" s="152"/>
      <c r="B493" s="153"/>
      <c r="C493" s="178" t="s">
        <v>590</v>
      </c>
      <c r="D493" s="157"/>
      <c r="E493" s="158">
        <v>4.1332800000000001</v>
      </c>
      <c r="F493" s="155"/>
      <c r="G493" s="155"/>
      <c r="H493" s="155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X493" s="155"/>
      <c r="Y493" s="145"/>
      <c r="Z493" s="145"/>
      <c r="AA493" s="145"/>
      <c r="AB493" s="145"/>
      <c r="AC493" s="145"/>
      <c r="AD493" s="145"/>
      <c r="AE493" s="145"/>
      <c r="AF493" s="145"/>
      <c r="AG493" s="145" t="s">
        <v>178</v>
      </c>
      <c r="AH493" s="145">
        <v>0</v>
      </c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  <c r="AX493" s="145"/>
      <c r="AY493" s="145"/>
      <c r="AZ493" s="145"/>
      <c r="BA493" s="145"/>
      <c r="BB493" s="145"/>
      <c r="BC493" s="145"/>
      <c r="BD493" s="145"/>
      <c r="BE493" s="145"/>
      <c r="BF493" s="145"/>
      <c r="BG493" s="145"/>
      <c r="BH493" s="145"/>
    </row>
    <row r="494" spans="1:60" outlineLevel="1" x14ac:dyDescent="0.2">
      <c r="A494" s="152"/>
      <c r="B494" s="153"/>
      <c r="C494" s="239"/>
      <c r="D494" s="240"/>
      <c r="E494" s="240"/>
      <c r="F494" s="240"/>
      <c r="G494" s="240"/>
      <c r="H494" s="155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X494" s="155"/>
      <c r="Y494" s="145"/>
      <c r="Z494" s="145"/>
      <c r="AA494" s="145"/>
      <c r="AB494" s="145"/>
      <c r="AC494" s="145"/>
      <c r="AD494" s="145"/>
      <c r="AE494" s="145"/>
      <c r="AF494" s="145"/>
      <c r="AG494" s="145" t="s">
        <v>179</v>
      </c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  <c r="AX494" s="145"/>
      <c r="AY494" s="145"/>
      <c r="AZ494" s="145"/>
      <c r="BA494" s="145"/>
      <c r="BB494" s="145"/>
      <c r="BC494" s="145"/>
      <c r="BD494" s="145"/>
      <c r="BE494" s="145"/>
      <c r="BF494" s="145"/>
      <c r="BG494" s="145"/>
      <c r="BH494" s="145"/>
    </row>
    <row r="495" spans="1:60" x14ac:dyDescent="0.2">
      <c r="A495" s="160" t="s">
        <v>171</v>
      </c>
      <c r="B495" s="161" t="s">
        <v>114</v>
      </c>
      <c r="C495" s="176" t="s">
        <v>115</v>
      </c>
      <c r="D495" s="162"/>
      <c r="E495" s="163"/>
      <c r="F495" s="164"/>
      <c r="G495" s="164">
        <f>SUMIF(AG496:AG497,"&lt;&gt;NOR",G496:G497)</f>
        <v>0</v>
      </c>
      <c r="H495" s="164"/>
      <c r="I495" s="164">
        <f>SUM(I496:I497)</f>
        <v>0</v>
      </c>
      <c r="J495" s="164"/>
      <c r="K495" s="164">
        <f>SUM(K496:K497)</f>
        <v>0</v>
      </c>
      <c r="L495" s="164"/>
      <c r="M495" s="164">
        <f>SUM(M496:M497)</f>
        <v>0</v>
      </c>
      <c r="N495" s="164"/>
      <c r="O495" s="164">
        <f>SUM(O496:O497)</f>
        <v>0.02</v>
      </c>
      <c r="P495" s="164"/>
      <c r="Q495" s="164">
        <f>SUM(Q496:Q497)</f>
        <v>0</v>
      </c>
      <c r="R495" s="164"/>
      <c r="S495" s="164"/>
      <c r="T495" s="165"/>
      <c r="U495" s="159"/>
      <c r="V495" s="159">
        <f>SUM(V496:V497)</f>
        <v>0</v>
      </c>
      <c r="W495" s="159"/>
      <c r="X495" s="159"/>
      <c r="AG495" t="s">
        <v>172</v>
      </c>
    </row>
    <row r="496" spans="1:60" outlineLevel="1" x14ac:dyDescent="0.2">
      <c r="A496" s="166">
        <v>83</v>
      </c>
      <c r="B496" s="167" t="s">
        <v>114</v>
      </c>
      <c r="C496" s="177" t="s">
        <v>238</v>
      </c>
      <c r="D496" s="168" t="s">
        <v>239</v>
      </c>
      <c r="E496" s="169">
        <v>1</v>
      </c>
      <c r="F496" s="170"/>
      <c r="G496" s="171">
        <f>ROUND(E496*F496,2)</f>
        <v>0</v>
      </c>
      <c r="H496" s="170"/>
      <c r="I496" s="171">
        <f>ROUND(E496*H496,2)</f>
        <v>0</v>
      </c>
      <c r="J496" s="170"/>
      <c r="K496" s="171">
        <f>ROUND(E496*J496,2)</f>
        <v>0</v>
      </c>
      <c r="L496" s="171">
        <v>21</v>
      </c>
      <c r="M496" s="171">
        <f>G496*(1+L496/100)</f>
        <v>0</v>
      </c>
      <c r="N496" s="171">
        <v>0.02</v>
      </c>
      <c r="O496" s="171">
        <f>ROUND(E496*N496,2)</f>
        <v>0.02</v>
      </c>
      <c r="P496" s="171">
        <v>0</v>
      </c>
      <c r="Q496" s="171">
        <f>ROUND(E496*P496,2)</f>
        <v>0</v>
      </c>
      <c r="R496" s="171"/>
      <c r="S496" s="171" t="s">
        <v>174</v>
      </c>
      <c r="T496" s="172" t="s">
        <v>175</v>
      </c>
      <c r="U496" s="155">
        <v>0</v>
      </c>
      <c r="V496" s="155">
        <f>ROUND(E496*U496,2)</f>
        <v>0</v>
      </c>
      <c r="W496" s="155"/>
      <c r="X496" s="155" t="s">
        <v>176</v>
      </c>
      <c r="Y496" s="145"/>
      <c r="Z496" s="145"/>
      <c r="AA496" s="145"/>
      <c r="AB496" s="145"/>
      <c r="AC496" s="145"/>
      <c r="AD496" s="145"/>
      <c r="AE496" s="145"/>
      <c r="AF496" s="145"/>
      <c r="AG496" s="145" t="s">
        <v>177</v>
      </c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  <c r="AX496" s="145"/>
      <c r="AY496" s="145"/>
      <c r="AZ496" s="145"/>
      <c r="BA496" s="145"/>
      <c r="BB496" s="145"/>
      <c r="BC496" s="145"/>
      <c r="BD496" s="145"/>
      <c r="BE496" s="145"/>
      <c r="BF496" s="145"/>
      <c r="BG496" s="145"/>
      <c r="BH496" s="145"/>
    </row>
    <row r="497" spans="1:60" outlineLevel="1" x14ac:dyDescent="0.2">
      <c r="A497" s="152"/>
      <c r="B497" s="153"/>
      <c r="C497" s="243"/>
      <c r="D497" s="244"/>
      <c r="E497" s="244"/>
      <c r="F497" s="244"/>
      <c r="G497" s="244"/>
      <c r="H497" s="155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X497" s="155"/>
      <c r="Y497" s="145"/>
      <c r="Z497" s="145"/>
      <c r="AA497" s="145"/>
      <c r="AB497" s="145"/>
      <c r="AC497" s="145"/>
      <c r="AD497" s="145"/>
      <c r="AE497" s="145"/>
      <c r="AF497" s="145"/>
      <c r="AG497" s="145" t="s">
        <v>179</v>
      </c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  <c r="AU497" s="145"/>
      <c r="AV497" s="145"/>
      <c r="AW497" s="145"/>
      <c r="AX497" s="145"/>
      <c r="AY497" s="145"/>
      <c r="AZ497" s="145"/>
      <c r="BA497" s="145"/>
      <c r="BB497" s="145"/>
      <c r="BC497" s="145"/>
      <c r="BD497" s="145"/>
      <c r="BE497" s="145"/>
      <c r="BF497" s="145"/>
      <c r="BG497" s="145"/>
      <c r="BH497" s="145"/>
    </row>
    <row r="498" spans="1:60" x14ac:dyDescent="0.2">
      <c r="A498" s="160" t="s">
        <v>171</v>
      </c>
      <c r="B498" s="161" t="s">
        <v>116</v>
      </c>
      <c r="C498" s="176" t="s">
        <v>117</v>
      </c>
      <c r="D498" s="162"/>
      <c r="E498" s="163"/>
      <c r="F498" s="164"/>
      <c r="G498" s="164">
        <f>SUMIF(AG499:AG500,"&lt;&gt;NOR",G499:G500)</f>
        <v>0</v>
      </c>
      <c r="H498" s="164"/>
      <c r="I498" s="164">
        <f>SUM(I499:I500)</f>
        <v>0</v>
      </c>
      <c r="J498" s="164"/>
      <c r="K498" s="164">
        <f>SUM(K499:K500)</f>
        <v>0</v>
      </c>
      <c r="L498" s="164"/>
      <c r="M498" s="164">
        <f>SUM(M499:M500)</f>
        <v>0</v>
      </c>
      <c r="N498" s="164"/>
      <c r="O498" s="164">
        <f>SUM(O499:O500)</f>
        <v>0.02</v>
      </c>
      <c r="P498" s="164"/>
      <c r="Q498" s="164">
        <f>SUM(Q499:Q500)</f>
        <v>0</v>
      </c>
      <c r="R498" s="164"/>
      <c r="S498" s="164"/>
      <c r="T498" s="165"/>
      <c r="U498" s="159"/>
      <c r="V498" s="159">
        <f>SUM(V499:V500)</f>
        <v>0</v>
      </c>
      <c r="W498" s="159"/>
      <c r="X498" s="159"/>
      <c r="AG498" t="s">
        <v>172</v>
      </c>
    </row>
    <row r="499" spans="1:60" outlineLevel="1" x14ac:dyDescent="0.2">
      <c r="A499" s="166">
        <v>84</v>
      </c>
      <c r="B499" s="167" t="s">
        <v>116</v>
      </c>
      <c r="C499" s="177" t="s">
        <v>240</v>
      </c>
      <c r="D499" s="168" t="s">
        <v>239</v>
      </c>
      <c r="E499" s="169">
        <v>1</v>
      </c>
      <c r="F499" s="170"/>
      <c r="G499" s="171">
        <f>ROUND(E499*F499,2)</f>
        <v>0</v>
      </c>
      <c r="H499" s="170"/>
      <c r="I499" s="171">
        <f>ROUND(E499*H499,2)</f>
        <v>0</v>
      </c>
      <c r="J499" s="170"/>
      <c r="K499" s="171">
        <f>ROUND(E499*J499,2)</f>
        <v>0</v>
      </c>
      <c r="L499" s="171">
        <v>21</v>
      </c>
      <c r="M499" s="171">
        <f>G499*(1+L499/100)</f>
        <v>0</v>
      </c>
      <c r="N499" s="171">
        <v>0.02</v>
      </c>
      <c r="O499" s="171">
        <f>ROUND(E499*N499,2)</f>
        <v>0.02</v>
      </c>
      <c r="P499" s="171">
        <v>0</v>
      </c>
      <c r="Q499" s="171">
        <f>ROUND(E499*P499,2)</f>
        <v>0</v>
      </c>
      <c r="R499" s="171"/>
      <c r="S499" s="171" t="s">
        <v>174</v>
      </c>
      <c r="T499" s="172" t="s">
        <v>175</v>
      </c>
      <c r="U499" s="155">
        <v>0</v>
      </c>
      <c r="V499" s="155">
        <f>ROUND(E499*U499,2)</f>
        <v>0</v>
      </c>
      <c r="W499" s="155"/>
      <c r="X499" s="155" t="s">
        <v>176</v>
      </c>
      <c r="Y499" s="145"/>
      <c r="Z499" s="145"/>
      <c r="AA499" s="145"/>
      <c r="AB499" s="145"/>
      <c r="AC499" s="145"/>
      <c r="AD499" s="145"/>
      <c r="AE499" s="145"/>
      <c r="AF499" s="145"/>
      <c r="AG499" s="145" t="s">
        <v>177</v>
      </c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</row>
    <row r="500" spans="1:60" outlineLevel="1" x14ac:dyDescent="0.2">
      <c r="A500" s="152"/>
      <c r="B500" s="153"/>
      <c r="C500" s="243"/>
      <c r="D500" s="244"/>
      <c r="E500" s="244"/>
      <c r="F500" s="244"/>
      <c r="G500" s="244"/>
      <c r="H500" s="155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55"/>
      <c r="T500" s="155"/>
      <c r="U500" s="155"/>
      <c r="V500" s="155"/>
      <c r="W500" s="155"/>
      <c r="X500" s="155"/>
      <c r="Y500" s="145"/>
      <c r="Z500" s="145"/>
      <c r="AA500" s="145"/>
      <c r="AB500" s="145"/>
      <c r="AC500" s="145"/>
      <c r="AD500" s="145"/>
      <c r="AE500" s="145"/>
      <c r="AF500" s="145"/>
      <c r="AG500" s="145" t="s">
        <v>179</v>
      </c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  <c r="BC500" s="145"/>
      <c r="BD500" s="145"/>
      <c r="BE500" s="145"/>
      <c r="BF500" s="145"/>
      <c r="BG500" s="145"/>
      <c r="BH500" s="145"/>
    </row>
    <row r="501" spans="1:60" x14ac:dyDescent="0.2">
      <c r="A501" s="160" t="s">
        <v>171</v>
      </c>
      <c r="B501" s="161" t="s">
        <v>118</v>
      </c>
      <c r="C501" s="176" t="s">
        <v>119</v>
      </c>
      <c r="D501" s="162"/>
      <c r="E501" s="163"/>
      <c r="F501" s="164"/>
      <c r="G501" s="164">
        <f>SUMIF(AG502:AG503,"&lt;&gt;NOR",G502:G503)</f>
        <v>0</v>
      </c>
      <c r="H501" s="164"/>
      <c r="I501" s="164">
        <f>SUM(I502:I503)</f>
        <v>0</v>
      </c>
      <c r="J501" s="164"/>
      <c r="K501" s="164">
        <f>SUM(K502:K503)</f>
        <v>0</v>
      </c>
      <c r="L501" s="164"/>
      <c r="M501" s="164">
        <f>SUM(M502:M503)</f>
        <v>0</v>
      </c>
      <c r="N501" s="164"/>
      <c r="O501" s="164">
        <f>SUM(O502:O503)</f>
        <v>0.02</v>
      </c>
      <c r="P501" s="164"/>
      <c r="Q501" s="164">
        <f>SUM(Q502:Q503)</f>
        <v>0</v>
      </c>
      <c r="R501" s="164"/>
      <c r="S501" s="164"/>
      <c r="T501" s="165"/>
      <c r="U501" s="159"/>
      <c r="V501" s="159">
        <f>SUM(V502:V503)</f>
        <v>0</v>
      </c>
      <c r="W501" s="159"/>
      <c r="X501" s="159"/>
      <c r="AG501" t="s">
        <v>172</v>
      </c>
    </row>
    <row r="502" spans="1:60" outlineLevel="1" x14ac:dyDescent="0.2">
      <c r="A502" s="166">
        <v>85</v>
      </c>
      <c r="B502" s="167" t="s">
        <v>118</v>
      </c>
      <c r="C502" s="177" t="s">
        <v>241</v>
      </c>
      <c r="D502" s="168" t="s">
        <v>239</v>
      </c>
      <c r="E502" s="169">
        <v>1</v>
      </c>
      <c r="F502" s="170"/>
      <c r="G502" s="171">
        <f>ROUND(E502*F502,2)</f>
        <v>0</v>
      </c>
      <c r="H502" s="170"/>
      <c r="I502" s="171">
        <f>ROUND(E502*H502,2)</f>
        <v>0</v>
      </c>
      <c r="J502" s="170"/>
      <c r="K502" s="171">
        <f>ROUND(E502*J502,2)</f>
        <v>0</v>
      </c>
      <c r="L502" s="171">
        <v>21</v>
      </c>
      <c r="M502" s="171">
        <f>G502*(1+L502/100)</f>
        <v>0</v>
      </c>
      <c r="N502" s="171">
        <v>0.02</v>
      </c>
      <c r="O502" s="171">
        <f>ROUND(E502*N502,2)</f>
        <v>0.02</v>
      </c>
      <c r="P502" s="171">
        <v>0</v>
      </c>
      <c r="Q502" s="171">
        <f>ROUND(E502*P502,2)</f>
        <v>0</v>
      </c>
      <c r="R502" s="171"/>
      <c r="S502" s="171" t="s">
        <v>174</v>
      </c>
      <c r="T502" s="172" t="s">
        <v>175</v>
      </c>
      <c r="U502" s="155">
        <v>0</v>
      </c>
      <c r="V502" s="155">
        <f>ROUND(E502*U502,2)</f>
        <v>0</v>
      </c>
      <c r="W502" s="155"/>
      <c r="X502" s="155" t="s">
        <v>176</v>
      </c>
      <c r="Y502" s="145"/>
      <c r="Z502" s="145"/>
      <c r="AA502" s="145"/>
      <c r="AB502" s="145"/>
      <c r="AC502" s="145"/>
      <c r="AD502" s="145"/>
      <c r="AE502" s="145"/>
      <c r="AF502" s="145"/>
      <c r="AG502" s="145" t="s">
        <v>177</v>
      </c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  <c r="AU502" s="145"/>
      <c r="AV502" s="145"/>
      <c r="AW502" s="145"/>
      <c r="AX502" s="145"/>
      <c r="AY502" s="145"/>
      <c r="AZ502" s="145"/>
      <c r="BA502" s="145"/>
      <c r="BB502" s="145"/>
      <c r="BC502" s="145"/>
      <c r="BD502" s="145"/>
      <c r="BE502" s="145"/>
      <c r="BF502" s="145"/>
      <c r="BG502" s="145"/>
      <c r="BH502" s="145"/>
    </row>
    <row r="503" spans="1:60" outlineLevel="1" x14ac:dyDescent="0.2">
      <c r="A503" s="152"/>
      <c r="B503" s="153"/>
      <c r="C503" s="243"/>
      <c r="D503" s="244"/>
      <c r="E503" s="244"/>
      <c r="F503" s="244"/>
      <c r="G503" s="244"/>
      <c r="H503" s="155"/>
      <c r="I503" s="155"/>
      <c r="J503" s="155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45"/>
      <c r="Z503" s="145"/>
      <c r="AA503" s="145"/>
      <c r="AB503" s="145"/>
      <c r="AC503" s="145"/>
      <c r="AD503" s="145"/>
      <c r="AE503" s="145"/>
      <c r="AF503" s="145"/>
      <c r="AG503" s="145" t="s">
        <v>179</v>
      </c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  <c r="AX503" s="145"/>
      <c r="AY503" s="145"/>
      <c r="AZ503" s="145"/>
      <c r="BA503" s="145"/>
      <c r="BB503" s="145"/>
      <c r="BC503" s="145"/>
      <c r="BD503" s="145"/>
      <c r="BE503" s="145"/>
      <c r="BF503" s="145"/>
      <c r="BG503" s="145"/>
      <c r="BH503" s="145"/>
    </row>
    <row r="504" spans="1:60" x14ac:dyDescent="0.2">
      <c r="A504" s="160" t="s">
        <v>171</v>
      </c>
      <c r="B504" s="161" t="s">
        <v>120</v>
      </c>
      <c r="C504" s="176" t="s">
        <v>121</v>
      </c>
      <c r="D504" s="162"/>
      <c r="E504" s="163"/>
      <c r="F504" s="164"/>
      <c r="G504" s="164">
        <f>SUMIF(AG505:AG553,"&lt;&gt;NOR",G505:G553)</f>
        <v>0</v>
      </c>
      <c r="H504" s="164"/>
      <c r="I504" s="164">
        <f>SUM(I505:I553)</f>
        <v>0</v>
      </c>
      <c r="J504" s="164"/>
      <c r="K504" s="164">
        <f>SUM(K505:K553)</f>
        <v>0</v>
      </c>
      <c r="L504" s="164"/>
      <c r="M504" s="164">
        <f>SUM(M505:M553)</f>
        <v>0</v>
      </c>
      <c r="N504" s="164"/>
      <c r="O504" s="164">
        <f>SUM(O505:O553)</f>
        <v>18.14</v>
      </c>
      <c r="P504" s="164"/>
      <c r="Q504" s="164">
        <f>SUM(Q505:Q553)</f>
        <v>0</v>
      </c>
      <c r="R504" s="164"/>
      <c r="S504" s="164"/>
      <c r="T504" s="165"/>
      <c r="U504" s="159"/>
      <c r="V504" s="159">
        <f>SUM(V505:V553)</f>
        <v>201.54000000000002</v>
      </c>
      <c r="W504" s="159"/>
      <c r="X504" s="159"/>
      <c r="AG504" t="s">
        <v>172</v>
      </c>
    </row>
    <row r="505" spans="1:60" ht="22.5" outlineLevel="1" x14ac:dyDescent="0.2">
      <c r="A505" s="166">
        <v>86</v>
      </c>
      <c r="B505" s="167" t="s">
        <v>591</v>
      </c>
      <c r="C505" s="177" t="s">
        <v>592</v>
      </c>
      <c r="D505" s="168" t="s">
        <v>204</v>
      </c>
      <c r="E505" s="169">
        <v>143</v>
      </c>
      <c r="F505" s="170"/>
      <c r="G505" s="171">
        <f>ROUND(E505*F505,2)</f>
        <v>0</v>
      </c>
      <c r="H505" s="170"/>
      <c r="I505" s="171">
        <f>ROUND(E505*H505,2)</f>
        <v>0</v>
      </c>
      <c r="J505" s="170"/>
      <c r="K505" s="171">
        <f>ROUND(E505*J505,2)</f>
        <v>0</v>
      </c>
      <c r="L505" s="171">
        <v>21</v>
      </c>
      <c r="M505" s="171">
        <f>G505*(1+L505/100)</f>
        <v>0</v>
      </c>
      <c r="N505" s="171">
        <v>2.5500000000000002E-3</v>
      </c>
      <c r="O505" s="171">
        <f>ROUND(E505*N505,2)</f>
        <v>0.36</v>
      </c>
      <c r="P505" s="171">
        <v>0</v>
      </c>
      <c r="Q505" s="171">
        <f>ROUND(E505*P505,2)</f>
        <v>0</v>
      </c>
      <c r="R505" s="171" t="s">
        <v>593</v>
      </c>
      <c r="S505" s="171" t="s">
        <v>182</v>
      </c>
      <c r="T505" s="172" t="s">
        <v>182</v>
      </c>
      <c r="U505" s="155">
        <v>0.495</v>
      </c>
      <c r="V505" s="155">
        <f>ROUND(E505*U505,2)</f>
        <v>70.790000000000006</v>
      </c>
      <c r="W505" s="155"/>
      <c r="X505" s="155" t="s">
        <v>176</v>
      </c>
      <c r="Y505" s="145"/>
      <c r="Z505" s="145"/>
      <c r="AA505" s="145"/>
      <c r="AB505" s="145"/>
      <c r="AC505" s="145"/>
      <c r="AD505" s="145"/>
      <c r="AE505" s="145"/>
      <c r="AF505" s="145"/>
      <c r="AG505" s="145" t="s">
        <v>177</v>
      </c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  <c r="AX505" s="145"/>
      <c r="AY505" s="145"/>
      <c r="AZ505" s="145"/>
      <c r="BA505" s="145"/>
      <c r="BB505" s="145"/>
      <c r="BC505" s="145"/>
      <c r="BD505" s="145"/>
      <c r="BE505" s="145"/>
      <c r="BF505" s="145"/>
      <c r="BG505" s="145"/>
      <c r="BH505" s="145"/>
    </row>
    <row r="506" spans="1:60" outlineLevel="1" x14ac:dyDescent="0.2">
      <c r="A506" s="152"/>
      <c r="B506" s="153"/>
      <c r="C506" s="247" t="s">
        <v>594</v>
      </c>
      <c r="D506" s="248"/>
      <c r="E506" s="248"/>
      <c r="F506" s="248"/>
      <c r="G506" s="248"/>
      <c r="H506" s="155"/>
      <c r="I506" s="155"/>
      <c r="J506" s="155"/>
      <c r="K506" s="155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45"/>
      <c r="Z506" s="145"/>
      <c r="AA506" s="145"/>
      <c r="AB506" s="145"/>
      <c r="AC506" s="145"/>
      <c r="AD506" s="145"/>
      <c r="AE506" s="145"/>
      <c r="AF506" s="145"/>
      <c r="AG506" s="145" t="s">
        <v>207</v>
      </c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  <c r="BC506" s="145"/>
      <c r="BD506" s="145"/>
      <c r="BE506" s="145"/>
      <c r="BF506" s="145"/>
      <c r="BG506" s="145"/>
      <c r="BH506" s="145"/>
    </row>
    <row r="507" spans="1:60" outlineLevel="1" x14ac:dyDescent="0.2">
      <c r="A507" s="152"/>
      <c r="B507" s="153"/>
      <c r="C507" s="178" t="s">
        <v>232</v>
      </c>
      <c r="D507" s="157"/>
      <c r="E507" s="158"/>
      <c r="F507" s="155"/>
      <c r="G507" s="155"/>
      <c r="H507" s="155"/>
      <c r="I507" s="155"/>
      <c r="J507" s="155"/>
      <c r="K507" s="155"/>
      <c r="L507" s="155"/>
      <c r="M507" s="155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X507" s="155"/>
      <c r="Y507" s="145"/>
      <c r="Z507" s="145"/>
      <c r="AA507" s="145"/>
      <c r="AB507" s="145"/>
      <c r="AC507" s="145"/>
      <c r="AD507" s="145"/>
      <c r="AE507" s="145"/>
      <c r="AF507" s="145"/>
      <c r="AG507" s="145" t="s">
        <v>178</v>
      </c>
      <c r="AH507" s="145">
        <v>0</v>
      </c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  <c r="BC507" s="145"/>
      <c r="BD507" s="145"/>
      <c r="BE507" s="145"/>
      <c r="BF507" s="145"/>
      <c r="BG507" s="145"/>
      <c r="BH507" s="145"/>
    </row>
    <row r="508" spans="1:60" outlineLevel="1" x14ac:dyDescent="0.2">
      <c r="A508" s="152"/>
      <c r="B508" s="153"/>
      <c r="C508" s="178" t="s">
        <v>595</v>
      </c>
      <c r="D508" s="157"/>
      <c r="E508" s="158">
        <v>143</v>
      </c>
      <c r="F508" s="155"/>
      <c r="G508" s="155"/>
      <c r="H508" s="155"/>
      <c r="I508" s="155"/>
      <c r="J508" s="155"/>
      <c r="K508" s="155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45"/>
      <c r="Z508" s="145"/>
      <c r="AA508" s="145"/>
      <c r="AB508" s="145"/>
      <c r="AC508" s="145"/>
      <c r="AD508" s="145"/>
      <c r="AE508" s="145"/>
      <c r="AF508" s="145"/>
      <c r="AG508" s="145" t="s">
        <v>178</v>
      </c>
      <c r="AH508" s="145">
        <v>0</v>
      </c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  <c r="AX508" s="145"/>
      <c r="AY508" s="145"/>
      <c r="AZ508" s="145"/>
      <c r="BA508" s="145"/>
      <c r="BB508" s="145"/>
      <c r="BC508" s="145"/>
      <c r="BD508" s="145"/>
      <c r="BE508" s="145"/>
      <c r="BF508" s="145"/>
      <c r="BG508" s="145"/>
      <c r="BH508" s="145"/>
    </row>
    <row r="509" spans="1:60" outlineLevel="1" x14ac:dyDescent="0.2">
      <c r="A509" s="152"/>
      <c r="B509" s="153"/>
      <c r="C509" s="239"/>
      <c r="D509" s="240"/>
      <c r="E509" s="240"/>
      <c r="F509" s="240"/>
      <c r="G509" s="240"/>
      <c r="H509" s="155"/>
      <c r="I509" s="155"/>
      <c r="J509" s="155"/>
      <c r="K509" s="155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55"/>
      <c r="X509" s="155"/>
      <c r="Y509" s="145"/>
      <c r="Z509" s="145"/>
      <c r="AA509" s="145"/>
      <c r="AB509" s="145"/>
      <c r="AC509" s="145"/>
      <c r="AD509" s="145"/>
      <c r="AE509" s="145"/>
      <c r="AF509" s="145"/>
      <c r="AG509" s="145" t="s">
        <v>179</v>
      </c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  <c r="AX509" s="145"/>
      <c r="AY509" s="145"/>
      <c r="AZ509" s="145"/>
      <c r="BA509" s="145"/>
      <c r="BB509" s="145"/>
      <c r="BC509" s="145"/>
      <c r="BD509" s="145"/>
      <c r="BE509" s="145"/>
      <c r="BF509" s="145"/>
      <c r="BG509" s="145"/>
      <c r="BH509" s="145"/>
    </row>
    <row r="510" spans="1:60" outlineLevel="1" x14ac:dyDescent="0.2">
      <c r="A510" s="166">
        <v>87</v>
      </c>
      <c r="B510" s="167" t="s">
        <v>596</v>
      </c>
      <c r="C510" s="177" t="s">
        <v>597</v>
      </c>
      <c r="D510" s="168" t="s">
        <v>181</v>
      </c>
      <c r="E510" s="169">
        <v>0.41113</v>
      </c>
      <c r="F510" s="170"/>
      <c r="G510" s="171">
        <f>ROUND(E510*F510,2)</f>
        <v>0</v>
      </c>
      <c r="H510" s="170"/>
      <c r="I510" s="171">
        <f>ROUND(E510*H510,2)</f>
        <v>0</v>
      </c>
      <c r="J510" s="170"/>
      <c r="K510" s="171">
        <f>ROUND(E510*J510,2)</f>
        <v>0</v>
      </c>
      <c r="L510" s="171">
        <v>21</v>
      </c>
      <c r="M510" s="171">
        <f>G510*(1+L510/100)</f>
        <v>0</v>
      </c>
      <c r="N510" s="171">
        <v>2.9100000000000001E-2</v>
      </c>
      <c r="O510" s="171">
        <f>ROUND(E510*N510,2)</f>
        <v>0.01</v>
      </c>
      <c r="P510" s="171">
        <v>0</v>
      </c>
      <c r="Q510" s="171">
        <f>ROUND(E510*P510,2)</f>
        <v>0</v>
      </c>
      <c r="R510" s="171" t="s">
        <v>593</v>
      </c>
      <c r="S510" s="171" t="s">
        <v>182</v>
      </c>
      <c r="T510" s="172" t="s">
        <v>182</v>
      </c>
      <c r="U510" s="155">
        <v>0</v>
      </c>
      <c r="V510" s="155">
        <f>ROUND(E510*U510,2)</f>
        <v>0</v>
      </c>
      <c r="W510" s="155"/>
      <c r="X510" s="155" t="s">
        <v>176</v>
      </c>
      <c r="Y510" s="145"/>
      <c r="Z510" s="145"/>
      <c r="AA510" s="145"/>
      <c r="AB510" s="145"/>
      <c r="AC510" s="145"/>
      <c r="AD510" s="145"/>
      <c r="AE510" s="145"/>
      <c r="AF510" s="145"/>
      <c r="AG510" s="145" t="s">
        <v>177</v>
      </c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45"/>
      <c r="BE510" s="145"/>
      <c r="BF510" s="145"/>
      <c r="BG510" s="145"/>
      <c r="BH510" s="145"/>
    </row>
    <row r="511" spans="1:60" outlineLevel="1" x14ac:dyDescent="0.2">
      <c r="A511" s="152"/>
      <c r="B511" s="153"/>
      <c r="C511" s="178" t="s">
        <v>232</v>
      </c>
      <c r="D511" s="157"/>
      <c r="E511" s="158"/>
      <c r="F511" s="155"/>
      <c r="G511" s="155"/>
      <c r="H511" s="155"/>
      <c r="I511" s="155"/>
      <c r="J511" s="155"/>
      <c r="K511" s="155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X511" s="155"/>
      <c r="Y511" s="145"/>
      <c r="Z511" s="145"/>
      <c r="AA511" s="145"/>
      <c r="AB511" s="145"/>
      <c r="AC511" s="145"/>
      <c r="AD511" s="145"/>
      <c r="AE511" s="145"/>
      <c r="AF511" s="145"/>
      <c r="AG511" s="145" t="s">
        <v>178</v>
      </c>
      <c r="AH511" s="145">
        <v>0</v>
      </c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  <c r="BC511" s="145"/>
      <c r="BD511" s="145"/>
      <c r="BE511" s="145"/>
      <c r="BF511" s="145"/>
      <c r="BG511" s="145"/>
      <c r="BH511" s="145"/>
    </row>
    <row r="512" spans="1:60" outlineLevel="1" x14ac:dyDescent="0.2">
      <c r="A512" s="152"/>
      <c r="B512" s="153"/>
      <c r="C512" s="178" t="s">
        <v>598</v>
      </c>
      <c r="D512" s="157"/>
      <c r="E512" s="158">
        <v>0.41113</v>
      </c>
      <c r="F512" s="155"/>
      <c r="G512" s="155"/>
      <c r="H512" s="155"/>
      <c r="I512" s="155"/>
      <c r="J512" s="155"/>
      <c r="K512" s="155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  <c r="Y512" s="145"/>
      <c r="Z512" s="145"/>
      <c r="AA512" s="145"/>
      <c r="AB512" s="145"/>
      <c r="AC512" s="145"/>
      <c r="AD512" s="145"/>
      <c r="AE512" s="145"/>
      <c r="AF512" s="145"/>
      <c r="AG512" s="145" t="s">
        <v>178</v>
      </c>
      <c r="AH512" s="145">
        <v>0</v>
      </c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5"/>
      <c r="BB512" s="145"/>
      <c r="BC512" s="145"/>
      <c r="BD512" s="145"/>
      <c r="BE512" s="145"/>
      <c r="BF512" s="145"/>
      <c r="BG512" s="145"/>
      <c r="BH512" s="145"/>
    </row>
    <row r="513" spans="1:60" outlineLevel="1" x14ac:dyDescent="0.2">
      <c r="A513" s="152"/>
      <c r="B513" s="153"/>
      <c r="C513" s="239"/>
      <c r="D513" s="240"/>
      <c r="E513" s="240"/>
      <c r="F513" s="240"/>
      <c r="G513" s="240"/>
      <c r="H513" s="155"/>
      <c r="I513" s="155"/>
      <c r="J513" s="155"/>
      <c r="K513" s="155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X513" s="155"/>
      <c r="Y513" s="145"/>
      <c r="Z513" s="145"/>
      <c r="AA513" s="145"/>
      <c r="AB513" s="145"/>
      <c r="AC513" s="145"/>
      <c r="AD513" s="145"/>
      <c r="AE513" s="145"/>
      <c r="AF513" s="145"/>
      <c r="AG513" s="145" t="s">
        <v>179</v>
      </c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5"/>
      <c r="AZ513" s="145"/>
      <c r="BA513" s="145"/>
      <c r="BB513" s="145"/>
      <c r="BC513" s="145"/>
      <c r="BD513" s="145"/>
      <c r="BE513" s="145"/>
      <c r="BF513" s="145"/>
      <c r="BG513" s="145"/>
      <c r="BH513" s="145"/>
    </row>
    <row r="514" spans="1:60" outlineLevel="1" x14ac:dyDescent="0.2">
      <c r="A514" s="166">
        <v>88</v>
      </c>
      <c r="B514" s="167" t="s">
        <v>599</v>
      </c>
      <c r="C514" s="177" t="s">
        <v>600</v>
      </c>
      <c r="D514" s="168" t="s">
        <v>193</v>
      </c>
      <c r="E514" s="169">
        <v>294.52499999999998</v>
      </c>
      <c r="F514" s="170"/>
      <c r="G514" s="171">
        <f>ROUND(E514*F514,2)</f>
        <v>0</v>
      </c>
      <c r="H514" s="170"/>
      <c r="I514" s="171">
        <f>ROUND(E514*H514,2)</f>
        <v>0</v>
      </c>
      <c r="J514" s="170"/>
      <c r="K514" s="171">
        <f>ROUND(E514*J514,2)</f>
        <v>0</v>
      </c>
      <c r="L514" s="171">
        <v>21</v>
      </c>
      <c r="M514" s="171">
        <f>G514*(1+L514/100)</f>
        <v>0</v>
      </c>
      <c r="N514" s="171">
        <v>8.0000000000000007E-5</v>
      </c>
      <c r="O514" s="171">
        <f>ROUND(E514*N514,2)</f>
        <v>0.02</v>
      </c>
      <c r="P514" s="171">
        <v>0</v>
      </c>
      <c r="Q514" s="171">
        <f>ROUND(E514*P514,2)</f>
        <v>0</v>
      </c>
      <c r="R514" s="171" t="s">
        <v>601</v>
      </c>
      <c r="S514" s="171" t="s">
        <v>182</v>
      </c>
      <c r="T514" s="172" t="s">
        <v>182</v>
      </c>
      <c r="U514" s="155">
        <v>0.29830000000000001</v>
      </c>
      <c r="V514" s="155">
        <f>ROUND(E514*U514,2)</f>
        <v>87.86</v>
      </c>
      <c r="W514" s="155"/>
      <c r="X514" s="155" t="s">
        <v>176</v>
      </c>
      <c r="Y514" s="145"/>
      <c r="Z514" s="145"/>
      <c r="AA514" s="145"/>
      <c r="AB514" s="145"/>
      <c r="AC514" s="145"/>
      <c r="AD514" s="145"/>
      <c r="AE514" s="145"/>
      <c r="AF514" s="145"/>
      <c r="AG514" s="145" t="s">
        <v>177</v>
      </c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45"/>
      <c r="AX514" s="145"/>
      <c r="AY514" s="145"/>
      <c r="AZ514" s="145"/>
      <c r="BA514" s="145"/>
      <c r="BB514" s="145"/>
      <c r="BC514" s="145"/>
      <c r="BD514" s="145"/>
      <c r="BE514" s="145"/>
      <c r="BF514" s="145"/>
      <c r="BG514" s="145"/>
      <c r="BH514" s="145"/>
    </row>
    <row r="515" spans="1:60" outlineLevel="1" x14ac:dyDescent="0.2">
      <c r="A515" s="152"/>
      <c r="B515" s="153"/>
      <c r="C515" s="247" t="s">
        <v>602</v>
      </c>
      <c r="D515" s="248"/>
      <c r="E515" s="248"/>
      <c r="F515" s="248"/>
      <c r="G515" s="248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X515" s="155"/>
      <c r="Y515" s="145"/>
      <c r="Z515" s="145"/>
      <c r="AA515" s="145"/>
      <c r="AB515" s="145"/>
      <c r="AC515" s="145"/>
      <c r="AD515" s="145"/>
      <c r="AE515" s="145"/>
      <c r="AF515" s="145"/>
      <c r="AG515" s="145" t="s">
        <v>207</v>
      </c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45"/>
      <c r="AX515" s="145"/>
      <c r="AY515" s="145"/>
      <c r="AZ515" s="145"/>
      <c r="BA515" s="145"/>
      <c r="BB515" s="145"/>
      <c r="BC515" s="145"/>
      <c r="BD515" s="145"/>
      <c r="BE515" s="145"/>
      <c r="BF515" s="145"/>
      <c r="BG515" s="145"/>
      <c r="BH515" s="145"/>
    </row>
    <row r="516" spans="1:60" outlineLevel="1" x14ac:dyDescent="0.2">
      <c r="A516" s="152"/>
      <c r="B516" s="153"/>
      <c r="C516" s="178" t="s">
        <v>232</v>
      </c>
      <c r="D516" s="157"/>
      <c r="E516" s="158"/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/>
      <c r="X516" s="155"/>
      <c r="Y516" s="145"/>
      <c r="Z516" s="145"/>
      <c r="AA516" s="145"/>
      <c r="AB516" s="145"/>
      <c r="AC516" s="145"/>
      <c r="AD516" s="145"/>
      <c r="AE516" s="145"/>
      <c r="AF516" s="145"/>
      <c r="AG516" s="145" t="s">
        <v>178</v>
      </c>
      <c r="AH516" s="145">
        <v>0</v>
      </c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45"/>
      <c r="AX516" s="145"/>
      <c r="AY516" s="145"/>
      <c r="AZ516" s="145"/>
      <c r="BA516" s="145"/>
      <c r="BB516" s="145"/>
      <c r="BC516" s="145"/>
      <c r="BD516" s="145"/>
      <c r="BE516" s="145"/>
      <c r="BF516" s="145"/>
      <c r="BG516" s="145"/>
      <c r="BH516" s="145"/>
    </row>
    <row r="517" spans="1:60" outlineLevel="1" x14ac:dyDescent="0.2">
      <c r="A517" s="152"/>
      <c r="B517" s="153"/>
      <c r="C517" s="178" t="s">
        <v>535</v>
      </c>
      <c r="D517" s="157"/>
      <c r="E517" s="158">
        <v>294.52499999999998</v>
      </c>
      <c r="F517" s="155"/>
      <c r="G517" s="155"/>
      <c r="H517" s="155"/>
      <c r="I517" s="155"/>
      <c r="J517" s="155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45"/>
      <c r="Z517" s="145"/>
      <c r="AA517" s="145"/>
      <c r="AB517" s="145"/>
      <c r="AC517" s="145"/>
      <c r="AD517" s="145"/>
      <c r="AE517" s="145"/>
      <c r="AF517" s="145"/>
      <c r="AG517" s="145" t="s">
        <v>178</v>
      </c>
      <c r="AH517" s="145">
        <v>0</v>
      </c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45"/>
      <c r="AX517" s="145"/>
      <c r="AY517" s="145"/>
      <c r="AZ517" s="145"/>
      <c r="BA517" s="145"/>
      <c r="BB517" s="145"/>
      <c r="BC517" s="145"/>
      <c r="BD517" s="145"/>
      <c r="BE517" s="145"/>
      <c r="BF517" s="145"/>
      <c r="BG517" s="145"/>
      <c r="BH517" s="145"/>
    </row>
    <row r="518" spans="1:60" outlineLevel="1" x14ac:dyDescent="0.2">
      <c r="A518" s="152"/>
      <c r="B518" s="153"/>
      <c r="C518" s="239"/>
      <c r="D518" s="240"/>
      <c r="E518" s="240"/>
      <c r="F518" s="240"/>
      <c r="G518" s="240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45"/>
      <c r="Z518" s="145"/>
      <c r="AA518" s="145"/>
      <c r="AB518" s="145"/>
      <c r="AC518" s="145"/>
      <c r="AD518" s="145"/>
      <c r="AE518" s="145"/>
      <c r="AF518" s="145"/>
      <c r="AG518" s="145" t="s">
        <v>179</v>
      </c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  <c r="BB518" s="145"/>
      <c r="BC518" s="145"/>
      <c r="BD518" s="145"/>
      <c r="BE518" s="145"/>
      <c r="BF518" s="145"/>
      <c r="BG518" s="145"/>
      <c r="BH518" s="145"/>
    </row>
    <row r="519" spans="1:60" outlineLevel="1" x14ac:dyDescent="0.2">
      <c r="A519" s="166">
        <v>89</v>
      </c>
      <c r="B519" s="167" t="s">
        <v>603</v>
      </c>
      <c r="C519" s="177" t="s">
        <v>604</v>
      </c>
      <c r="D519" s="168" t="s">
        <v>193</v>
      </c>
      <c r="E519" s="169">
        <v>72.767499999999998</v>
      </c>
      <c r="F519" s="170"/>
      <c r="G519" s="171">
        <f>ROUND(E519*F519,2)</f>
        <v>0</v>
      </c>
      <c r="H519" s="170"/>
      <c r="I519" s="171">
        <f>ROUND(E519*H519,2)</f>
        <v>0</v>
      </c>
      <c r="J519" s="170"/>
      <c r="K519" s="171">
        <f>ROUND(E519*J519,2)</f>
        <v>0</v>
      </c>
      <c r="L519" s="171">
        <v>21</v>
      </c>
      <c r="M519" s="171">
        <f>G519*(1+L519/100)</f>
        <v>0</v>
      </c>
      <c r="N519" s="171">
        <v>7.2999999999999996E-4</v>
      </c>
      <c r="O519" s="171">
        <f>ROUND(E519*N519,2)</f>
        <v>0.05</v>
      </c>
      <c r="P519" s="171">
        <v>0</v>
      </c>
      <c r="Q519" s="171">
        <f>ROUND(E519*P519,2)</f>
        <v>0</v>
      </c>
      <c r="R519" s="171" t="s">
        <v>601</v>
      </c>
      <c r="S519" s="171" t="s">
        <v>182</v>
      </c>
      <c r="T519" s="172" t="s">
        <v>182</v>
      </c>
      <c r="U519" s="155">
        <v>0.31690000000000002</v>
      </c>
      <c r="V519" s="155">
        <f>ROUND(E519*U519,2)</f>
        <v>23.06</v>
      </c>
      <c r="W519" s="155"/>
      <c r="X519" s="155" t="s">
        <v>176</v>
      </c>
      <c r="Y519" s="145"/>
      <c r="Z519" s="145"/>
      <c r="AA519" s="145"/>
      <c r="AB519" s="145"/>
      <c r="AC519" s="145"/>
      <c r="AD519" s="145"/>
      <c r="AE519" s="145"/>
      <c r="AF519" s="145"/>
      <c r="AG519" s="145" t="s">
        <v>177</v>
      </c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  <c r="AU519" s="145"/>
      <c r="AV519" s="145"/>
      <c r="AW519" s="145"/>
      <c r="AX519" s="145"/>
      <c r="AY519" s="145"/>
      <c r="AZ519" s="145"/>
      <c r="BA519" s="145"/>
      <c r="BB519" s="145"/>
      <c r="BC519" s="145"/>
      <c r="BD519" s="145"/>
      <c r="BE519" s="145"/>
      <c r="BF519" s="145"/>
      <c r="BG519" s="145"/>
      <c r="BH519" s="145"/>
    </row>
    <row r="520" spans="1:60" outlineLevel="1" x14ac:dyDescent="0.2">
      <c r="A520" s="152"/>
      <c r="B520" s="153"/>
      <c r="C520" s="247" t="s">
        <v>602</v>
      </c>
      <c r="D520" s="248"/>
      <c r="E520" s="248"/>
      <c r="F520" s="248"/>
      <c r="G520" s="248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45"/>
      <c r="Z520" s="145"/>
      <c r="AA520" s="145"/>
      <c r="AB520" s="145"/>
      <c r="AC520" s="145"/>
      <c r="AD520" s="145"/>
      <c r="AE520" s="145"/>
      <c r="AF520" s="145"/>
      <c r="AG520" s="145" t="s">
        <v>207</v>
      </c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45"/>
      <c r="AX520" s="145"/>
      <c r="AY520" s="145"/>
      <c r="AZ520" s="145"/>
      <c r="BA520" s="145"/>
      <c r="BB520" s="145"/>
      <c r="BC520" s="145"/>
      <c r="BD520" s="145"/>
      <c r="BE520" s="145"/>
      <c r="BF520" s="145"/>
      <c r="BG520" s="145"/>
      <c r="BH520" s="145"/>
    </row>
    <row r="521" spans="1:60" outlineLevel="1" x14ac:dyDescent="0.2">
      <c r="A521" s="152"/>
      <c r="B521" s="153"/>
      <c r="C521" s="178" t="s">
        <v>232</v>
      </c>
      <c r="D521" s="157"/>
      <c r="E521" s="158"/>
      <c r="F521" s="155"/>
      <c r="G521" s="155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45"/>
      <c r="Z521" s="145"/>
      <c r="AA521" s="145"/>
      <c r="AB521" s="145"/>
      <c r="AC521" s="145"/>
      <c r="AD521" s="145"/>
      <c r="AE521" s="145"/>
      <c r="AF521" s="145"/>
      <c r="AG521" s="145" t="s">
        <v>178</v>
      </c>
      <c r="AH521" s="145">
        <v>0</v>
      </c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</row>
    <row r="522" spans="1:60" outlineLevel="1" x14ac:dyDescent="0.2">
      <c r="A522" s="152"/>
      <c r="B522" s="153"/>
      <c r="C522" s="178" t="s">
        <v>457</v>
      </c>
      <c r="D522" s="157"/>
      <c r="E522" s="158">
        <v>50.377499999999998</v>
      </c>
      <c r="F522" s="155"/>
      <c r="G522" s="155"/>
      <c r="H522" s="155"/>
      <c r="I522" s="155"/>
      <c r="J522" s="155"/>
      <c r="K522" s="155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X522" s="155"/>
      <c r="Y522" s="145"/>
      <c r="Z522" s="145"/>
      <c r="AA522" s="145"/>
      <c r="AB522" s="145"/>
      <c r="AC522" s="145"/>
      <c r="AD522" s="145"/>
      <c r="AE522" s="145"/>
      <c r="AF522" s="145"/>
      <c r="AG522" s="145" t="s">
        <v>178</v>
      </c>
      <c r="AH522" s="145">
        <v>0</v>
      </c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45"/>
      <c r="AX522" s="145"/>
      <c r="AY522" s="145"/>
      <c r="AZ522" s="145"/>
      <c r="BA522" s="145"/>
      <c r="BB522" s="145"/>
      <c r="BC522" s="145"/>
      <c r="BD522" s="145"/>
      <c r="BE522" s="145"/>
      <c r="BF522" s="145"/>
      <c r="BG522" s="145"/>
      <c r="BH522" s="145"/>
    </row>
    <row r="523" spans="1:60" outlineLevel="1" x14ac:dyDescent="0.2">
      <c r="A523" s="152"/>
      <c r="B523" s="153"/>
      <c r="C523" s="178" t="s">
        <v>458</v>
      </c>
      <c r="D523" s="157"/>
      <c r="E523" s="158">
        <v>22.39</v>
      </c>
      <c r="F523" s="155"/>
      <c r="G523" s="155"/>
      <c r="H523" s="155"/>
      <c r="I523" s="155"/>
      <c r="J523" s="155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/>
      <c r="X523" s="155"/>
      <c r="Y523" s="145"/>
      <c r="Z523" s="145"/>
      <c r="AA523" s="145"/>
      <c r="AB523" s="145"/>
      <c r="AC523" s="145"/>
      <c r="AD523" s="145"/>
      <c r="AE523" s="145"/>
      <c r="AF523" s="145"/>
      <c r="AG523" s="145" t="s">
        <v>178</v>
      </c>
      <c r="AH523" s="145">
        <v>0</v>
      </c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45"/>
      <c r="AX523" s="145"/>
      <c r="AY523" s="145"/>
      <c r="AZ523" s="145"/>
      <c r="BA523" s="145"/>
      <c r="BB523" s="145"/>
      <c r="BC523" s="145"/>
      <c r="BD523" s="145"/>
      <c r="BE523" s="145"/>
      <c r="BF523" s="145"/>
      <c r="BG523" s="145"/>
      <c r="BH523" s="145"/>
    </row>
    <row r="524" spans="1:60" outlineLevel="1" x14ac:dyDescent="0.2">
      <c r="A524" s="152"/>
      <c r="B524" s="153"/>
      <c r="C524" s="239"/>
      <c r="D524" s="240"/>
      <c r="E524" s="240"/>
      <c r="F524" s="240"/>
      <c r="G524" s="240"/>
      <c r="H524" s="155"/>
      <c r="I524" s="155"/>
      <c r="J524" s="155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45"/>
      <c r="Z524" s="145"/>
      <c r="AA524" s="145"/>
      <c r="AB524" s="145"/>
      <c r="AC524" s="145"/>
      <c r="AD524" s="145"/>
      <c r="AE524" s="145"/>
      <c r="AF524" s="145"/>
      <c r="AG524" s="145" t="s">
        <v>179</v>
      </c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45"/>
      <c r="AX524" s="145"/>
      <c r="AY524" s="145"/>
      <c r="AZ524" s="145"/>
      <c r="BA524" s="145"/>
      <c r="BB524" s="145"/>
      <c r="BC524" s="145"/>
      <c r="BD524" s="145"/>
      <c r="BE524" s="145"/>
      <c r="BF524" s="145"/>
      <c r="BG524" s="145"/>
      <c r="BH524" s="145"/>
    </row>
    <row r="525" spans="1:60" outlineLevel="1" x14ac:dyDescent="0.2">
      <c r="A525" s="166">
        <v>90</v>
      </c>
      <c r="B525" s="167" t="s">
        <v>605</v>
      </c>
      <c r="C525" s="177" t="s">
        <v>606</v>
      </c>
      <c r="D525" s="168" t="s">
        <v>193</v>
      </c>
      <c r="E525" s="169">
        <v>48.375</v>
      </c>
      <c r="F525" s="170"/>
      <c r="G525" s="171">
        <f>ROUND(E525*F525,2)</f>
        <v>0</v>
      </c>
      <c r="H525" s="170"/>
      <c r="I525" s="171">
        <f>ROUND(E525*H525,2)</f>
        <v>0</v>
      </c>
      <c r="J525" s="170"/>
      <c r="K525" s="171">
        <f>ROUND(E525*J525,2)</f>
        <v>0</v>
      </c>
      <c r="L525" s="171">
        <v>21</v>
      </c>
      <c r="M525" s="171">
        <f>G525*(1+L525/100)</f>
        <v>0</v>
      </c>
      <c r="N525" s="171">
        <v>7.2999999999999996E-4</v>
      </c>
      <c r="O525" s="171">
        <f>ROUND(E525*N525,2)</f>
        <v>0.04</v>
      </c>
      <c r="P525" s="171">
        <v>0</v>
      </c>
      <c r="Q525" s="171">
        <f>ROUND(E525*P525,2)</f>
        <v>0</v>
      </c>
      <c r="R525" s="171" t="s">
        <v>601</v>
      </c>
      <c r="S525" s="171" t="s">
        <v>182</v>
      </c>
      <c r="T525" s="172" t="s">
        <v>182</v>
      </c>
      <c r="U525" s="155">
        <v>0.41</v>
      </c>
      <c r="V525" s="155">
        <f>ROUND(E525*U525,2)</f>
        <v>19.829999999999998</v>
      </c>
      <c r="W525" s="155"/>
      <c r="X525" s="155" t="s">
        <v>176</v>
      </c>
      <c r="Y525" s="145"/>
      <c r="Z525" s="145"/>
      <c r="AA525" s="145"/>
      <c r="AB525" s="145"/>
      <c r="AC525" s="145"/>
      <c r="AD525" s="145"/>
      <c r="AE525" s="145"/>
      <c r="AF525" s="145"/>
      <c r="AG525" s="145" t="s">
        <v>177</v>
      </c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  <c r="AU525" s="145"/>
      <c r="AV525" s="145"/>
      <c r="AW525" s="145"/>
      <c r="AX525" s="145"/>
      <c r="AY525" s="145"/>
      <c r="AZ525" s="145"/>
      <c r="BA525" s="145"/>
      <c r="BB525" s="145"/>
      <c r="BC525" s="145"/>
      <c r="BD525" s="145"/>
      <c r="BE525" s="145"/>
      <c r="BF525" s="145"/>
      <c r="BG525" s="145"/>
      <c r="BH525" s="145"/>
    </row>
    <row r="526" spans="1:60" outlineLevel="1" x14ac:dyDescent="0.2">
      <c r="A526" s="152"/>
      <c r="B526" s="153"/>
      <c r="C526" s="247" t="s">
        <v>602</v>
      </c>
      <c r="D526" s="248"/>
      <c r="E526" s="248"/>
      <c r="F526" s="248"/>
      <c r="G526" s="248"/>
      <c r="H526" s="155"/>
      <c r="I526" s="155"/>
      <c r="J526" s="155"/>
      <c r="K526" s="155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X526" s="155"/>
      <c r="Y526" s="145"/>
      <c r="Z526" s="145"/>
      <c r="AA526" s="145"/>
      <c r="AB526" s="145"/>
      <c r="AC526" s="145"/>
      <c r="AD526" s="145"/>
      <c r="AE526" s="145"/>
      <c r="AF526" s="145"/>
      <c r="AG526" s="145" t="s">
        <v>207</v>
      </c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45"/>
      <c r="AX526" s="145"/>
      <c r="AY526" s="145"/>
      <c r="AZ526" s="145"/>
      <c r="BA526" s="145"/>
      <c r="BB526" s="145"/>
      <c r="BC526" s="145"/>
      <c r="BD526" s="145"/>
      <c r="BE526" s="145"/>
      <c r="BF526" s="145"/>
      <c r="BG526" s="145"/>
      <c r="BH526" s="145"/>
    </row>
    <row r="527" spans="1:60" outlineLevel="1" x14ac:dyDescent="0.2">
      <c r="A527" s="152"/>
      <c r="B527" s="153"/>
      <c r="C527" s="178" t="s">
        <v>232</v>
      </c>
      <c r="D527" s="157"/>
      <c r="E527" s="158"/>
      <c r="F527" s="155"/>
      <c r="G527" s="155"/>
      <c r="H527" s="155"/>
      <c r="I527" s="155"/>
      <c r="J527" s="155"/>
      <c r="K527" s="155"/>
      <c r="L527" s="155"/>
      <c r="M527" s="155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X527" s="155"/>
      <c r="Y527" s="145"/>
      <c r="Z527" s="145"/>
      <c r="AA527" s="145"/>
      <c r="AB527" s="145"/>
      <c r="AC527" s="145"/>
      <c r="AD527" s="145"/>
      <c r="AE527" s="145"/>
      <c r="AF527" s="145"/>
      <c r="AG527" s="145" t="s">
        <v>178</v>
      </c>
      <c r="AH527" s="145">
        <v>0</v>
      </c>
      <c r="AI527" s="145"/>
      <c r="AJ527" s="145"/>
      <c r="AK527" s="145"/>
      <c r="AL527" s="145"/>
      <c r="AM527" s="145"/>
      <c r="AN527" s="145"/>
      <c r="AO527" s="145"/>
      <c r="AP527" s="145"/>
      <c r="AQ527" s="145"/>
      <c r="AR527" s="145"/>
      <c r="AS527" s="145"/>
      <c r="AT527" s="145"/>
      <c r="AU527" s="145"/>
      <c r="AV527" s="145"/>
      <c r="AW527" s="145"/>
      <c r="AX527" s="145"/>
      <c r="AY527" s="145"/>
      <c r="AZ527" s="145"/>
      <c r="BA527" s="145"/>
      <c r="BB527" s="145"/>
      <c r="BC527" s="145"/>
      <c r="BD527" s="145"/>
      <c r="BE527" s="145"/>
      <c r="BF527" s="145"/>
      <c r="BG527" s="145"/>
      <c r="BH527" s="145"/>
    </row>
    <row r="528" spans="1:60" outlineLevel="1" x14ac:dyDescent="0.2">
      <c r="A528" s="152"/>
      <c r="B528" s="153"/>
      <c r="C528" s="178" t="s">
        <v>444</v>
      </c>
      <c r="D528" s="157"/>
      <c r="E528" s="158">
        <v>48.375</v>
      </c>
      <c r="F528" s="155"/>
      <c r="G528" s="155"/>
      <c r="H528" s="155"/>
      <c r="I528" s="155"/>
      <c r="J528" s="155"/>
      <c r="K528" s="155"/>
      <c r="L528" s="155"/>
      <c r="M528" s="155"/>
      <c r="N528" s="155"/>
      <c r="O528" s="155"/>
      <c r="P528" s="155"/>
      <c r="Q528" s="155"/>
      <c r="R528" s="155"/>
      <c r="S528" s="155"/>
      <c r="T528" s="155"/>
      <c r="U528" s="155"/>
      <c r="V528" s="155"/>
      <c r="W528" s="155"/>
      <c r="X528" s="155"/>
      <c r="Y528" s="145"/>
      <c r="Z528" s="145"/>
      <c r="AA528" s="145"/>
      <c r="AB528" s="145"/>
      <c r="AC528" s="145"/>
      <c r="AD528" s="145"/>
      <c r="AE528" s="145"/>
      <c r="AF528" s="145"/>
      <c r="AG528" s="145" t="s">
        <v>178</v>
      </c>
      <c r="AH528" s="145">
        <v>0</v>
      </c>
      <c r="AI528" s="145"/>
      <c r="AJ528" s="145"/>
      <c r="AK528" s="145"/>
      <c r="AL528" s="145"/>
      <c r="AM528" s="145"/>
      <c r="AN528" s="145"/>
      <c r="AO528" s="145"/>
      <c r="AP528" s="145"/>
      <c r="AQ528" s="145"/>
      <c r="AR528" s="145"/>
      <c r="AS528" s="145"/>
      <c r="AT528" s="145"/>
      <c r="AU528" s="145"/>
      <c r="AV528" s="145"/>
      <c r="AW528" s="145"/>
      <c r="AX528" s="145"/>
      <c r="AY528" s="145"/>
      <c r="AZ528" s="145"/>
      <c r="BA528" s="145"/>
      <c r="BB528" s="145"/>
      <c r="BC528" s="145"/>
      <c r="BD528" s="145"/>
      <c r="BE528" s="145"/>
      <c r="BF528" s="145"/>
      <c r="BG528" s="145"/>
      <c r="BH528" s="145"/>
    </row>
    <row r="529" spans="1:60" outlineLevel="1" x14ac:dyDescent="0.2">
      <c r="A529" s="152"/>
      <c r="B529" s="153"/>
      <c r="C529" s="239"/>
      <c r="D529" s="240"/>
      <c r="E529" s="240"/>
      <c r="F529" s="240"/>
      <c r="G529" s="240"/>
      <c r="H529" s="155"/>
      <c r="I529" s="155"/>
      <c r="J529" s="155"/>
      <c r="K529" s="155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X529" s="155"/>
      <c r="Y529" s="145"/>
      <c r="Z529" s="145"/>
      <c r="AA529" s="145"/>
      <c r="AB529" s="145"/>
      <c r="AC529" s="145"/>
      <c r="AD529" s="145"/>
      <c r="AE529" s="145"/>
      <c r="AF529" s="145"/>
      <c r="AG529" s="145" t="s">
        <v>179</v>
      </c>
      <c r="AH529" s="145"/>
      <c r="AI529" s="145"/>
      <c r="AJ529" s="145"/>
      <c r="AK529" s="145"/>
      <c r="AL529" s="145"/>
      <c r="AM529" s="145"/>
      <c r="AN529" s="145"/>
      <c r="AO529" s="145"/>
      <c r="AP529" s="145"/>
      <c r="AQ529" s="145"/>
      <c r="AR529" s="145"/>
      <c r="AS529" s="145"/>
      <c r="AT529" s="145"/>
      <c r="AU529" s="145"/>
      <c r="AV529" s="145"/>
      <c r="AW529" s="145"/>
      <c r="AX529" s="145"/>
      <c r="AY529" s="145"/>
      <c r="AZ529" s="145"/>
      <c r="BA529" s="145"/>
      <c r="BB529" s="145"/>
      <c r="BC529" s="145"/>
      <c r="BD529" s="145"/>
      <c r="BE529" s="145"/>
      <c r="BF529" s="145"/>
      <c r="BG529" s="145"/>
      <c r="BH529" s="145"/>
    </row>
    <row r="530" spans="1:60" outlineLevel="1" x14ac:dyDescent="0.2">
      <c r="A530" s="166">
        <v>91</v>
      </c>
      <c r="B530" s="167" t="s">
        <v>607</v>
      </c>
      <c r="C530" s="177" t="s">
        <v>608</v>
      </c>
      <c r="D530" s="168" t="s">
        <v>204</v>
      </c>
      <c r="E530" s="169">
        <v>306</v>
      </c>
      <c r="F530" s="170"/>
      <c r="G530" s="171">
        <f>ROUND(E530*F530,2)</f>
        <v>0</v>
      </c>
      <c r="H530" s="170"/>
      <c r="I530" s="171">
        <f>ROUND(E530*H530,2)</f>
        <v>0</v>
      </c>
      <c r="J530" s="170"/>
      <c r="K530" s="171">
        <f>ROUND(E530*J530,2)</f>
        <v>0</v>
      </c>
      <c r="L530" s="171">
        <v>21</v>
      </c>
      <c r="M530" s="171">
        <f>G530*(1+L530/100)</f>
        <v>0</v>
      </c>
      <c r="N530" s="171">
        <v>3.5220000000000001E-2</v>
      </c>
      <c r="O530" s="171">
        <f>ROUND(E530*N530,2)</f>
        <v>10.78</v>
      </c>
      <c r="P530" s="171">
        <v>0</v>
      </c>
      <c r="Q530" s="171">
        <f>ROUND(E530*P530,2)</f>
        <v>0</v>
      </c>
      <c r="R530" s="171" t="s">
        <v>518</v>
      </c>
      <c r="S530" s="171" t="s">
        <v>182</v>
      </c>
      <c r="T530" s="172" t="s">
        <v>182</v>
      </c>
      <c r="U530" s="155">
        <v>0</v>
      </c>
      <c r="V530" s="155">
        <f>ROUND(E530*U530,2)</f>
        <v>0</v>
      </c>
      <c r="W530" s="155"/>
      <c r="X530" s="155" t="s">
        <v>196</v>
      </c>
      <c r="Y530" s="145"/>
      <c r="Z530" s="145"/>
      <c r="AA530" s="145"/>
      <c r="AB530" s="145"/>
      <c r="AC530" s="145"/>
      <c r="AD530" s="145"/>
      <c r="AE530" s="145"/>
      <c r="AF530" s="145"/>
      <c r="AG530" s="145" t="s">
        <v>285</v>
      </c>
      <c r="AH530" s="145"/>
      <c r="AI530" s="145"/>
      <c r="AJ530" s="145"/>
      <c r="AK530" s="145"/>
      <c r="AL530" s="145"/>
      <c r="AM530" s="145"/>
      <c r="AN530" s="145"/>
      <c r="AO530" s="145"/>
      <c r="AP530" s="145"/>
      <c r="AQ530" s="145"/>
      <c r="AR530" s="145"/>
      <c r="AS530" s="145"/>
      <c r="AT530" s="145"/>
      <c r="AU530" s="145"/>
      <c r="AV530" s="145"/>
      <c r="AW530" s="145"/>
      <c r="AX530" s="145"/>
      <c r="AY530" s="145"/>
      <c r="AZ530" s="145"/>
      <c r="BA530" s="145"/>
      <c r="BB530" s="145"/>
      <c r="BC530" s="145"/>
      <c r="BD530" s="145"/>
      <c r="BE530" s="145"/>
      <c r="BF530" s="145"/>
      <c r="BG530" s="145"/>
      <c r="BH530" s="145"/>
    </row>
    <row r="531" spans="1:60" outlineLevel="1" x14ac:dyDescent="0.2">
      <c r="A531" s="152"/>
      <c r="B531" s="153"/>
      <c r="C531" s="178" t="s">
        <v>232</v>
      </c>
      <c r="D531" s="157"/>
      <c r="E531" s="158"/>
      <c r="F531" s="155"/>
      <c r="G531" s="155"/>
      <c r="H531" s="155"/>
      <c r="I531" s="155"/>
      <c r="J531" s="155"/>
      <c r="K531" s="155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X531" s="155"/>
      <c r="Y531" s="145"/>
      <c r="Z531" s="145"/>
      <c r="AA531" s="145"/>
      <c r="AB531" s="145"/>
      <c r="AC531" s="145"/>
      <c r="AD531" s="145"/>
      <c r="AE531" s="145"/>
      <c r="AF531" s="145"/>
      <c r="AG531" s="145" t="s">
        <v>178</v>
      </c>
      <c r="AH531" s="145">
        <v>0</v>
      </c>
      <c r="AI531" s="145"/>
      <c r="AJ531" s="145"/>
      <c r="AK531" s="145"/>
      <c r="AL531" s="145"/>
      <c r="AM531" s="145"/>
      <c r="AN531" s="145"/>
      <c r="AO531" s="145"/>
      <c r="AP531" s="145"/>
      <c r="AQ531" s="145"/>
      <c r="AR531" s="145"/>
      <c r="AS531" s="145"/>
      <c r="AT531" s="145"/>
      <c r="AU531" s="145"/>
      <c r="AV531" s="145"/>
      <c r="AW531" s="145"/>
      <c r="AX531" s="145"/>
      <c r="AY531" s="145"/>
      <c r="AZ531" s="145"/>
      <c r="BA531" s="145"/>
      <c r="BB531" s="145"/>
      <c r="BC531" s="145"/>
      <c r="BD531" s="145"/>
      <c r="BE531" s="145"/>
      <c r="BF531" s="145"/>
      <c r="BG531" s="145"/>
      <c r="BH531" s="145"/>
    </row>
    <row r="532" spans="1:60" outlineLevel="1" x14ac:dyDescent="0.2">
      <c r="A532" s="152"/>
      <c r="B532" s="153"/>
      <c r="C532" s="178" t="s">
        <v>609</v>
      </c>
      <c r="D532" s="157"/>
      <c r="E532" s="158"/>
      <c r="F532" s="155"/>
      <c r="G532" s="155"/>
      <c r="H532" s="155"/>
      <c r="I532" s="155"/>
      <c r="J532" s="155"/>
      <c r="K532" s="155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X532" s="155"/>
      <c r="Y532" s="145"/>
      <c r="Z532" s="145"/>
      <c r="AA532" s="145"/>
      <c r="AB532" s="145"/>
      <c r="AC532" s="145"/>
      <c r="AD532" s="145"/>
      <c r="AE532" s="145"/>
      <c r="AF532" s="145"/>
      <c r="AG532" s="145" t="s">
        <v>178</v>
      </c>
      <c r="AH532" s="145">
        <v>0</v>
      </c>
      <c r="AI532" s="145"/>
      <c r="AJ532" s="145"/>
      <c r="AK532" s="145"/>
      <c r="AL532" s="145"/>
      <c r="AM532" s="145"/>
      <c r="AN532" s="145"/>
      <c r="AO532" s="145"/>
      <c r="AP532" s="145"/>
      <c r="AQ532" s="145"/>
      <c r="AR532" s="145"/>
      <c r="AS532" s="145"/>
      <c r="AT532" s="145"/>
      <c r="AU532" s="145"/>
      <c r="AV532" s="145"/>
      <c r="AW532" s="145"/>
      <c r="AX532" s="145"/>
      <c r="AY532" s="145"/>
      <c r="AZ532" s="145"/>
      <c r="BA532" s="145"/>
      <c r="BB532" s="145"/>
      <c r="BC532" s="145"/>
      <c r="BD532" s="145"/>
      <c r="BE532" s="145"/>
      <c r="BF532" s="145"/>
      <c r="BG532" s="145"/>
      <c r="BH532" s="145"/>
    </row>
    <row r="533" spans="1:60" outlineLevel="1" x14ac:dyDescent="0.2">
      <c r="A533" s="152"/>
      <c r="B533" s="153"/>
      <c r="C533" s="178" t="s">
        <v>610</v>
      </c>
      <c r="D533" s="157"/>
      <c r="E533" s="158">
        <v>280.5</v>
      </c>
      <c r="F533" s="155"/>
      <c r="G533" s="155"/>
      <c r="H533" s="155"/>
      <c r="I533" s="155"/>
      <c r="J533" s="155"/>
      <c r="K533" s="155"/>
      <c r="L533" s="155"/>
      <c r="M533" s="155"/>
      <c r="N533" s="155"/>
      <c r="O533" s="155"/>
      <c r="P533" s="155"/>
      <c r="Q533" s="155"/>
      <c r="R533" s="155"/>
      <c r="S533" s="155"/>
      <c r="T533" s="155"/>
      <c r="U533" s="155"/>
      <c r="V533" s="155"/>
      <c r="W533" s="155"/>
      <c r="X533" s="155"/>
      <c r="Y533" s="145"/>
      <c r="Z533" s="145"/>
      <c r="AA533" s="145"/>
      <c r="AB533" s="145"/>
      <c r="AC533" s="145"/>
      <c r="AD533" s="145"/>
      <c r="AE533" s="145"/>
      <c r="AF533" s="145"/>
      <c r="AG533" s="145" t="s">
        <v>178</v>
      </c>
      <c r="AH533" s="145">
        <v>0</v>
      </c>
      <c r="AI533" s="145"/>
      <c r="AJ533" s="145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  <c r="AU533" s="145"/>
      <c r="AV533" s="145"/>
      <c r="AW533" s="145"/>
      <c r="AX533" s="145"/>
      <c r="AY533" s="145"/>
      <c r="AZ533" s="145"/>
      <c r="BA533" s="145"/>
      <c r="BB533" s="145"/>
      <c r="BC533" s="145"/>
      <c r="BD533" s="145"/>
      <c r="BE533" s="145"/>
      <c r="BF533" s="145"/>
      <c r="BG533" s="145"/>
      <c r="BH533" s="145"/>
    </row>
    <row r="534" spans="1:60" outlineLevel="1" x14ac:dyDescent="0.2">
      <c r="A534" s="152"/>
      <c r="B534" s="153"/>
      <c r="C534" s="178" t="s">
        <v>611</v>
      </c>
      <c r="D534" s="157"/>
      <c r="E534" s="158"/>
      <c r="F534" s="155"/>
      <c r="G534" s="155"/>
      <c r="H534" s="155"/>
      <c r="I534" s="155"/>
      <c r="J534" s="155"/>
      <c r="K534" s="155"/>
      <c r="L534" s="155"/>
      <c r="M534" s="155"/>
      <c r="N534" s="155"/>
      <c r="O534" s="155"/>
      <c r="P534" s="155"/>
      <c r="Q534" s="155"/>
      <c r="R534" s="155"/>
      <c r="S534" s="155"/>
      <c r="T534" s="155"/>
      <c r="U534" s="155"/>
      <c r="V534" s="155"/>
      <c r="W534" s="155"/>
      <c r="X534" s="155"/>
      <c r="Y534" s="145"/>
      <c r="Z534" s="145"/>
      <c r="AA534" s="145"/>
      <c r="AB534" s="145"/>
      <c r="AC534" s="145"/>
      <c r="AD534" s="145"/>
      <c r="AE534" s="145"/>
      <c r="AF534" s="145"/>
      <c r="AG534" s="145" t="s">
        <v>178</v>
      </c>
      <c r="AH534" s="145">
        <v>0</v>
      </c>
      <c r="AI534" s="145"/>
      <c r="AJ534" s="145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  <c r="AU534" s="145"/>
      <c r="AV534" s="145"/>
      <c r="AW534" s="145"/>
      <c r="AX534" s="145"/>
      <c r="AY534" s="145"/>
      <c r="AZ534" s="145"/>
      <c r="BA534" s="145"/>
      <c r="BB534" s="145"/>
      <c r="BC534" s="145"/>
      <c r="BD534" s="145"/>
      <c r="BE534" s="145"/>
      <c r="BF534" s="145"/>
      <c r="BG534" s="145"/>
      <c r="BH534" s="145"/>
    </row>
    <row r="535" spans="1:60" outlineLevel="1" x14ac:dyDescent="0.2">
      <c r="A535" s="152"/>
      <c r="B535" s="153"/>
      <c r="C535" s="178" t="s">
        <v>612</v>
      </c>
      <c r="D535" s="157"/>
      <c r="E535" s="158">
        <v>25.5</v>
      </c>
      <c r="F535" s="155"/>
      <c r="G535" s="155"/>
      <c r="H535" s="155"/>
      <c r="I535" s="155"/>
      <c r="J535" s="155"/>
      <c r="K535" s="155"/>
      <c r="L535" s="155"/>
      <c r="M535" s="155"/>
      <c r="N535" s="155"/>
      <c r="O535" s="155"/>
      <c r="P535" s="155"/>
      <c r="Q535" s="155"/>
      <c r="R535" s="155"/>
      <c r="S535" s="155"/>
      <c r="T535" s="155"/>
      <c r="U535" s="155"/>
      <c r="V535" s="155"/>
      <c r="W535" s="155"/>
      <c r="X535" s="155"/>
      <c r="Y535" s="145"/>
      <c r="Z535" s="145"/>
      <c r="AA535" s="145"/>
      <c r="AB535" s="145"/>
      <c r="AC535" s="145"/>
      <c r="AD535" s="145"/>
      <c r="AE535" s="145"/>
      <c r="AF535" s="145"/>
      <c r="AG535" s="145" t="s">
        <v>178</v>
      </c>
      <c r="AH535" s="145">
        <v>0</v>
      </c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45"/>
      <c r="AX535" s="145"/>
      <c r="AY535" s="145"/>
      <c r="AZ535" s="145"/>
      <c r="BA535" s="145"/>
      <c r="BB535" s="145"/>
      <c r="BC535" s="145"/>
      <c r="BD535" s="145"/>
      <c r="BE535" s="145"/>
      <c r="BF535" s="145"/>
      <c r="BG535" s="145"/>
      <c r="BH535" s="145"/>
    </row>
    <row r="536" spans="1:60" outlineLevel="1" x14ac:dyDescent="0.2">
      <c r="A536" s="152"/>
      <c r="B536" s="153"/>
      <c r="C536" s="239"/>
      <c r="D536" s="240"/>
      <c r="E536" s="240"/>
      <c r="F536" s="240"/>
      <c r="G536" s="240"/>
      <c r="H536" s="155"/>
      <c r="I536" s="155"/>
      <c r="J536" s="155"/>
      <c r="K536" s="155"/>
      <c r="L536" s="155"/>
      <c r="M536" s="155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X536" s="155"/>
      <c r="Y536" s="145"/>
      <c r="Z536" s="145"/>
      <c r="AA536" s="145"/>
      <c r="AB536" s="145"/>
      <c r="AC536" s="145"/>
      <c r="AD536" s="145"/>
      <c r="AE536" s="145"/>
      <c r="AF536" s="145"/>
      <c r="AG536" s="145" t="s">
        <v>179</v>
      </c>
      <c r="AH536" s="145"/>
      <c r="AI536" s="145"/>
      <c r="AJ536" s="145"/>
      <c r="AK536" s="145"/>
      <c r="AL536" s="145"/>
      <c r="AM536" s="145"/>
      <c r="AN536" s="145"/>
      <c r="AO536" s="145"/>
      <c r="AP536" s="145"/>
      <c r="AQ536" s="145"/>
      <c r="AR536" s="145"/>
      <c r="AS536" s="145"/>
      <c r="AT536" s="145"/>
      <c r="AU536" s="145"/>
      <c r="AV536" s="145"/>
      <c r="AW536" s="145"/>
      <c r="AX536" s="145"/>
      <c r="AY536" s="145"/>
      <c r="AZ536" s="145"/>
      <c r="BA536" s="145"/>
      <c r="BB536" s="145"/>
      <c r="BC536" s="145"/>
      <c r="BD536" s="145"/>
      <c r="BE536" s="145"/>
      <c r="BF536" s="145"/>
      <c r="BG536" s="145"/>
      <c r="BH536" s="145"/>
    </row>
    <row r="537" spans="1:60" outlineLevel="1" x14ac:dyDescent="0.2">
      <c r="A537" s="166">
        <v>92</v>
      </c>
      <c r="B537" s="167" t="s">
        <v>613</v>
      </c>
      <c r="C537" s="177" t="s">
        <v>614</v>
      </c>
      <c r="D537" s="168" t="s">
        <v>181</v>
      </c>
      <c r="E537" s="169">
        <v>0.41113</v>
      </c>
      <c r="F537" s="170"/>
      <c r="G537" s="171">
        <f>ROUND(E537*F537,2)</f>
        <v>0</v>
      </c>
      <c r="H537" s="170"/>
      <c r="I537" s="171">
        <f>ROUND(E537*H537,2)</f>
        <v>0</v>
      </c>
      <c r="J537" s="170"/>
      <c r="K537" s="171">
        <f>ROUND(E537*J537,2)</f>
        <v>0</v>
      </c>
      <c r="L537" s="171">
        <v>21</v>
      </c>
      <c r="M537" s="171">
        <f>G537*(1+L537/100)</f>
        <v>0</v>
      </c>
      <c r="N537" s="171">
        <v>0.55000000000000004</v>
      </c>
      <c r="O537" s="171">
        <f>ROUND(E537*N537,2)</f>
        <v>0.23</v>
      </c>
      <c r="P537" s="171">
        <v>0</v>
      </c>
      <c r="Q537" s="171">
        <f>ROUND(E537*P537,2)</f>
        <v>0</v>
      </c>
      <c r="R537" s="171" t="s">
        <v>199</v>
      </c>
      <c r="S537" s="171" t="s">
        <v>182</v>
      </c>
      <c r="T537" s="172" t="s">
        <v>182</v>
      </c>
      <c r="U537" s="155">
        <v>0</v>
      </c>
      <c r="V537" s="155">
        <f>ROUND(E537*U537,2)</f>
        <v>0</v>
      </c>
      <c r="W537" s="155"/>
      <c r="X537" s="155" t="s">
        <v>200</v>
      </c>
      <c r="Y537" s="145"/>
      <c r="Z537" s="145"/>
      <c r="AA537" s="145"/>
      <c r="AB537" s="145"/>
      <c r="AC537" s="145"/>
      <c r="AD537" s="145"/>
      <c r="AE537" s="145"/>
      <c r="AF537" s="145"/>
      <c r="AG537" s="145" t="s">
        <v>525</v>
      </c>
      <c r="AH537" s="145"/>
      <c r="AI537" s="145"/>
      <c r="AJ537" s="145"/>
      <c r="AK537" s="145"/>
      <c r="AL537" s="145"/>
      <c r="AM537" s="145"/>
      <c r="AN537" s="145"/>
      <c r="AO537" s="145"/>
      <c r="AP537" s="145"/>
      <c r="AQ537" s="145"/>
      <c r="AR537" s="145"/>
      <c r="AS537" s="145"/>
      <c r="AT537" s="145"/>
      <c r="AU537" s="145"/>
      <c r="AV537" s="145"/>
      <c r="AW537" s="145"/>
      <c r="AX537" s="145"/>
      <c r="AY537" s="145"/>
      <c r="AZ537" s="145"/>
      <c r="BA537" s="145"/>
      <c r="BB537" s="145"/>
      <c r="BC537" s="145"/>
      <c r="BD537" s="145"/>
      <c r="BE537" s="145"/>
      <c r="BF537" s="145"/>
      <c r="BG537" s="145"/>
      <c r="BH537" s="145"/>
    </row>
    <row r="538" spans="1:60" outlineLevel="1" x14ac:dyDescent="0.2">
      <c r="A538" s="152"/>
      <c r="B538" s="153"/>
      <c r="C538" s="178" t="s">
        <v>232</v>
      </c>
      <c r="D538" s="157"/>
      <c r="E538" s="158"/>
      <c r="F538" s="155"/>
      <c r="G538" s="155"/>
      <c r="H538" s="155"/>
      <c r="I538" s="155"/>
      <c r="J538" s="155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  <c r="Y538" s="145"/>
      <c r="Z538" s="145"/>
      <c r="AA538" s="145"/>
      <c r="AB538" s="145"/>
      <c r="AC538" s="145"/>
      <c r="AD538" s="145"/>
      <c r="AE538" s="145"/>
      <c r="AF538" s="145"/>
      <c r="AG538" s="145" t="s">
        <v>178</v>
      </c>
      <c r="AH538" s="145">
        <v>0</v>
      </c>
      <c r="AI538" s="145"/>
      <c r="AJ538" s="145"/>
      <c r="AK538" s="145"/>
      <c r="AL538" s="145"/>
      <c r="AM538" s="145"/>
      <c r="AN538" s="145"/>
      <c r="AO538" s="145"/>
      <c r="AP538" s="145"/>
      <c r="AQ538" s="145"/>
      <c r="AR538" s="145"/>
      <c r="AS538" s="145"/>
      <c r="AT538" s="145"/>
      <c r="AU538" s="145"/>
      <c r="AV538" s="145"/>
      <c r="AW538" s="145"/>
      <c r="AX538" s="145"/>
      <c r="AY538" s="145"/>
      <c r="AZ538" s="145"/>
      <c r="BA538" s="145"/>
      <c r="BB538" s="145"/>
      <c r="BC538" s="145"/>
      <c r="BD538" s="145"/>
      <c r="BE538" s="145"/>
      <c r="BF538" s="145"/>
      <c r="BG538" s="145"/>
      <c r="BH538" s="145"/>
    </row>
    <row r="539" spans="1:60" outlineLevel="1" x14ac:dyDescent="0.2">
      <c r="A539" s="152"/>
      <c r="B539" s="153"/>
      <c r="C539" s="178" t="s">
        <v>598</v>
      </c>
      <c r="D539" s="157"/>
      <c r="E539" s="158">
        <v>0.41113</v>
      </c>
      <c r="F539" s="155"/>
      <c r="G539" s="155"/>
      <c r="H539" s="155"/>
      <c r="I539" s="155"/>
      <c r="J539" s="155"/>
      <c r="K539" s="155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45"/>
      <c r="Z539" s="145"/>
      <c r="AA539" s="145"/>
      <c r="AB539" s="145"/>
      <c r="AC539" s="145"/>
      <c r="AD539" s="145"/>
      <c r="AE539" s="145"/>
      <c r="AF539" s="145"/>
      <c r="AG539" s="145" t="s">
        <v>178</v>
      </c>
      <c r="AH539" s="145">
        <v>0</v>
      </c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  <c r="AU539" s="145"/>
      <c r="AV539" s="145"/>
      <c r="AW539" s="145"/>
      <c r="AX539" s="145"/>
      <c r="AY539" s="145"/>
      <c r="AZ539" s="145"/>
      <c r="BA539" s="145"/>
      <c r="BB539" s="145"/>
      <c r="BC539" s="145"/>
      <c r="BD539" s="145"/>
      <c r="BE539" s="145"/>
      <c r="BF539" s="145"/>
      <c r="BG539" s="145"/>
      <c r="BH539" s="145"/>
    </row>
    <row r="540" spans="1:60" outlineLevel="1" x14ac:dyDescent="0.2">
      <c r="A540" s="152"/>
      <c r="B540" s="153"/>
      <c r="C540" s="239"/>
      <c r="D540" s="240"/>
      <c r="E540" s="240"/>
      <c r="F540" s="240"/>
      <c r="G540" s="240"/>
      <c r="H540" s="155"/>
      <c r="I540" s="155"/>
      <c r="J540" s="155"/>
      <c r="K540" s="155"/>
      <c r="L540" s="155"/>
      <c r="M540" s="155"/>
      <c r="N540" s="155"/>
      <c r="O540" s="155"/>
      <c r="P540" s="155"/>
      <c r="Q540" s="155"/>
      <c r="R540" s="155"/>
      <c r="S540" s="155"/>
      <c r="T540" s="155"/>
      <c r="U540" s="155"/>
      <c r="V540" s="155"/>
      <c r="W540" s="155"/>
      <c r="X540" s="155"/>
      <c r="Y540" s="145"/>
      <c r="Z540" s="145"/>
      <c r="AA540" s="145"/>
      <c r="AB540" s="145"/>
      <c r="AC540" s="145"/>
      <c r="AD540" s="145"/>
      <c r="AE540" s="145"/>
      <c r="AF540" s="145"/>
      <c r="AG540" s="145" t="s">
        <v>179</v>
      </c>
      <c r="AH540" s="145"/>
      <c r="AI540" s="145"/>
      <c r="AJ540" s="145"/>
      <c r="AK540" s="145"/>
      <c r="AL540" s="145"/>
      <c r="AM540" s="145"/>
      <c r="AN540" s="145"/>
      <c r="AO540" s="145"/>
      <c r="AP540" s="145"/>
      <c r="AQ540" s="145"/>
      <c r="AR540" s="145"/>
      <c r="AS540" s="145"/>
      <c r="AT540" s="145"/>
      <c r="AU540" s="145"/>
      <c r="AV540" s="145"/>
      <c r="AW540" s="145"/>
      <c r="AX540" s="145"/>
      <c r="AY540" s="145"/>
      <c r="AZ540" s="145"/>
      <c r="BA540" s="145"/>
      <c r="BB540" s="145"/>
      <c r="BC540" s="145"/>
      <c r="BD540" s="145"/>
      <c r="BE540" s="145"/>
      <c r="BF540" s="145"/>
      <c r="BG540" s="145"/>
      <c r="BH540" s="145"/>
    </row>
    <row r="541" spans="1:60" ht="22.5" outlineLevel="1" x14ac:dyDescent="0.2">
      <c r="A541" s="166">
        <v>93</v>
      </c>
      <c r="B541" s="167" t="s">
        <v>615</v>
      </c>
      <c r="C541" s="177" t="s">
        <v>616</v>
      </c>
      <c r="D541" s="168" t="s">
        <v>193</v>
      </c>
      <c r="E541" s="169">
        <v>139.31387000000001</v>
      </c>
      <c r="F541" s="170"/>
      <c r="G541" s="171">
        <f>ROUND(E541*F541,2)</f>
        <v>0</v>
      </c>
      <c r="H541" s="170"/>
      <c r="I541" s="171">
        <f>ROUND(E541*H541,2)</f>
        <v>0</v>
      </c>
      <c r="J541" s="170"/>
      <c r="K541" s="171">
        <f>ROUND(E541*J541,2)</f>
        <v>0</v>
      </c>
      <c r="L541" s="171">
        <v>21</v>
      </c>
      <c r="M541" s="171">
        <f>G541*(1+L541/100)</f>
        <v>0</v>
      </c>
      <c r="N541" s="171">
        <v>1.1299999999999999E-2</v>
      </c>
      <c r="O541" s="171">
        <f>ROUND(E541*N541,2)</f>
        <v>1.57</v>
      </c>
      <c r="P541" s="171">
        <v>0</v>
      </c>
      <c r="Q541" s="171">
        <f>ROUND(E541*P541,2)</f>
        <v>0</v>
      </c>
      <c r="R541" s="171" t="s">
        <v>199</v>
      </c>
      <c r="S541" s="171" t="s">
        <v>182</v>
      </c>
      <c r="T541" s="172" t="s">
        <v>182</v>
      </c>
      <c r="U541" s="155">
        <v>0</v>
      </c>
      <c r="V541" s="155">
        <f>ROUND(E541*U541,2)</f>
        <v>0</v>
      </c>
      <c r="W541" s="155"/>
      <c r="X541" s="155" t="s">
        <v>200</v>
      </c>
      <c r="Y541" s="145"/>
      <c r="Z541" s="145"/>
      <c r="AA541" s="145"/>
      <c r="AB541" s="145"/>
      <c r="AC541" s="145"/>
      <c r="AD541" s="145"/>
      <c r="AE541" s="145"/>
      <c r="AF541" s="145"/>
      <c r="AG541" s="145" t="s">
        <v>525</v>
      </c>
      <c r="AH541" s="145"/>
      <c r="AI541" s="145"/>
      <c r="AJ541" s="145"/>
      <c r="AK541" s="145"/>
      <c r="AL541" s="145"/>
      <c r="AM541" s="145"/>
      <c r="AN541" s="145"/>
      <c r="AO541" s="145"/>
      <c r="AP541" s="145"/>
      <c r="AQ541" s="145"/>
      <c r="AR541" s="145"/>
      <c r="AS541" s="145"/>
      <c r="AT541" s="145"/>
      <c r="AU541" s="145"/>
      <c r="AV541" s="145"/>
      <c r="AW541" s="145"/>
      <c r="AX541" s="145"/>
      <c r="AY541" s="145"/>
      <c r="AZ541" s="145"/>
      <c r="BA541" s="145"/>
      <c r="BB541" s="145"/>
      <c r="BC541" s="145"/>
      <c r="BD541" s="145"/>
      <c r="BE541" s="145"/>
      <c r="BF541" s="145"/>
      <c r="BG541" s="145"/>
      <c r="BH541" s="145"/>
    </row>
    <row r="542" spans="1:60" outlineLevel="1" x14ac:dyDescent="0.2">
      <c r="A542" s="152"/>
      <c r="B542" s="153"/>
      <c r="C542" s="178" t="s">
        <v>232</v>
      </c>
      <c r="D542" s="157"/>
      <c r="E542" s="158"/>
      <c r="F542" s="155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  <c r="W542" s="155"/>
      <c r="X542" s="155"/>
      <c r="Y542" s="145"/>
      <c r="Z542" s="145"/>
      <c r="AA542" s="145"/>
      <c r="AB542" s="145"/>
      <c r="AC542" s="145"/>
      <c r="AD542" s="145"/>
      <c r="AE542" s="145"/>
      <c r="AF542" s="145"/>
      <c r="AG542" s="145" t="s">
        <v>178</v>
      </c>
      <c r="AH542" s="145">
        <v>0</v>
      </c>
      <c r="AI542" s="145"/>
      <c r="AJ542" s="145"/>
      <c r="AK542" s="145"/>
      <c r="AL542" s="145"/>
      <c r="AM542" s="145"/>
      <c r="AN542" s="145"/>
      <c r="AO542" s="145"/>
      <c r="AP542" s="145"/>
      <c r="AQ542" s="145"/>
      <c r="AR542" s="145"/>
      <c r="AS542" s="145"/>
      <c r="AT542" s="145"/>
      <c r="AU542" s="145"/>
      <c r="AV542" s="145"/>
      <c r="AW542" s="145"/>
      <c r="AX542" s="145"/>
      <c r="AY542" s="145"/>
      <c r="AZ542" s="145"/>
      <c r="BA542" s="145"/>
      <c r="BB542" s="145"/>
      <c r="BC542" s="145"/>
      <c r="BD542" s="145"/>
      <c r="BE542" s="145"/>
      <c r="BF542" s="145"/>
      <c r="BG542" s="145"/>
      <c r="BH542" s="145"/>
    </row>
    <row r="543" spans="1:60" outlineLevel="1" x14ac:dyDescent="0.2">
      <c r="A543" s="152"/>
      <c r="B543" s="153"/>
      <c r="C543" s="178" t="s">
        <v>617</v>
      </c>
      <c r="D543" s="157"/>
      <c r="E543" s="158">
        <v>57.934130000000003</v>
      </c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45"/>
      <c r="Z543" s="145"/>
      <c r="AA543" s="145"/>
      <c r="AB543" s="145"/>
      <c r="AC543" s="145"/>
      <c r="AD543" s="145"/>
      <c r="AE543" s="145"/>
      <c r="AF543" s="145"/>
      <c r="AG543" s="145" t="s">
        <v>178</v>
      </c>
      <c r="AH543" s="145">
        <v>0</v>
      </c>
      <c r="AI543" s="145"/>
      <c r="AJ543" s="145"/>
      <c r="AK543" s="145"/>
      <c r="AL543" s="145"/>
      <c r="AM543" s="145"/>
      <c r="AN543" s="145"/>
      <c r="AO543" s="145"/>
      <c r="AP543" s="145"/>
      <c r="AQ543" s="145"/>
      <c r="AR543" s="145"/>
      <c r="AS543" s="145"/>
      <c r="AT543" s="145"/>
      <c r="AU543" s="145"/>
      <c r="AV543" s="145"/>
      <c r="AW543" s="145"/>
      <c r="AX543" s="145"/>
      <c r="AY543" s="145"/>
      <c r="AZ543" s="145"/>
      <c r="BA543" s="145"/>
      <c r="BB543" s="145"/>
      <c r="BC543" s="145"/>
      <c r="BD543" s="145"/>
      <c r="BE543" s="145"/>
      <c r="BF543" s="145"/>
      <c r="BG543" s="145"/>
      <c r="BH543" s="145"/>
    </row>
    <row r="544" spans="1:60" outlineLevel="1" x14ac:dyDescent="0.2">
      <c r="A544" s="152"/>
      <c r="B544" s="153"/>
      <c r="C544" s="178" t="s">
        <v>618</v>
      </c>
      <c r="D544" s="157"/>
      <c r="E544" s="158">
        <v>25.7485</v>
      </c>
      <c r="F544" s="155"/>
      <c r="G544" s="155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  <c r="Y544" s="145"/>
      <c r="Z544" s="145"/>
      <c r="AA544" s="145"/>
      <c r="AB544" s="145"/>
      <c r="AC544" s="145"/>
      <c r="AD544" s="145"/>
      <c r="AE544" s="145"/>
      <c r="AF544" s="145"/>
      <c r="AG544" s="145" t="s">
        <v>178</v>
      </c>
      <c r="AH544" s="145">
        <v>0</v>
      </c>
      <c r="AI544" s="145"/>
      <c r="AJ544" s="145"/>
      <c r="AK544" s="145"/>
      <c r="AL544" s="145"/>
      <c r="AM544" s="145"/>
      <c r="AN544" s="145"/>
      <c r="AO544" s="145"/>
      <c r="AP544" s="145"/>
      <c r="AQ544" s="145"/>
      <c r="AR544" s="145"/>
      <c r="AS544" s="145"/>
      <c r="AT544" s="145"/>
      <c r="AU544" s="145"/>
      <c r="AV544" s="145"/>
      <c r="AW544" s="145"/>
      <c r="AX544" s="145"/>
      <c r="AY544" s="145"/>
      <c r="AZ544" s="145"/>
      <c r="BA544" s="145"/>
      <c r="BB544" s="145"/>
      <c r="BC544" s="145"/>
      <c r="BD544" s="145"/>
      <c r="BE544" s="145"/>
      <c r="BF544" s="145"/>
      <c r="BG544" s="145"/>
      <c r="BH544" s="145"/>
    </row>
    <row r="545" spans="1:60" outlineLevel="1" x14ac:dyDescent="0.2">
      <c r="A545" s="152"/>
      <c r="B545" s="153"/>
      <c r="C545" s="178" t="s">
        <v>619</v>
      </c>
      <c r="D545" s="157"/>
      <c r="E545" s="158">
        <v>55.631250000000001</v>
      </c>
      <c r="F545" s="155"/>
      <c r="G545" s="155"/>
      <c r="H545" s="155"/>
      <c r="I545" s="155"/>
      <c r="J545" s="155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45"/>
      <c r="Z545" s="145"/>
      <c r="AA545" s="145"/>
      <c r="AB545" s="145"/>
      <c r="AC545" s="145"/>
      <c r="AD545" s="145"/>
      <c r="AE545" s="145"/>
      <c r="AF545" s="145"/>
      <c r="AG545" s="145" t="s">
        <v>178</v>
      </c>
      <c r="AH545" s="145">
        <v>0</v>
      </c>
      <c r="AI545" s="145"/>
      <c r="AJ545" s="145"/>
      <c r="AK545" s="145"/>
      <c r="AL545" s="145"/>
      <c r="AM545" s="145"/>
      <c r="AN545" s="145"/>
      <c r="AO545" s="145"/>
      <c r="AP545" s="145"/>
      <c r="AQ545" s="145"/>
      <c r="AR545" s="145"/>
      <c r="AS545" s="145"/>
      <c r="AT545" s="145"/>
      <c r="AU545" s="145"/>
      <c r="AV545" s="145"/>
      <c r="AW545" s="145"/>
      <c r="AX545" s="145"/>
      <c r="AY545" s="145"/>
      <c r="AZ545" s="145"/>
      <c r="BA545" s="145"/>
      <c r="BB545" s="145"/>
      <c r="BC545" s="145"/>
      <c r="BD545" s="145"/>
      <c r="BE545" s="145"/>
      <c r="BF545" s="145"/>
      <c r="BG545" s="145"/>
      <c r="BH545" s="145"/>
    </row>
    <row r="546" spans="1:60" outlineLevel="1" x14ac:dyDescent="0.2">
      <c r="A546" s="152"/>
      <c r="B546" s="153"/>
      <c r="C546" s="239"/>
      <c r="D546" s="240"/>
      <c r="E546" s="240"/>
      <c r="F546" s="240"/>
      <c r="G546" s="240"/>
      <c r="H546" s="155"/>
      <c r="I546" s="155"/>
      <c r="J546" s="155"/>
      <c r="K546" s="155"/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X546" s="155"/>
      <c r="Y546" s="145"/>
      <c r="Z546" s="145"/>
      <c r="AA546" s="145"/>
      <c r="AB546" s="145"/>
      <c r="AC546" s="145"/>
      <c r="AD546" s="145"/>
      <c r="AE546" s="145"/>
      <c r="AF546" s="145"/>
      <c r="AG546" s="145" t="s">
        <v>179</v>
      </c>
      <c r="AH546" s="145"/>
      <c r="AI546" s="145"/>
      <c r="AJ546" s="145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  <c r="AU546" s="145"/>
      <c r="AV546" s="145"/>
      <c r="AW546" s="145"/>
      <c r="AX546" s="145"/>
      <c r="AY546" s="145"/>
      <c r="AZ546" s="145"/>
      <c r="BA546" s="145"/>
      <c r="BB546" s="145"/>
      <c r="BC546" s="145"/>
      <c r="BD546" s="145"/>
      <c r="BE546" s="145"/>
      <c r="BF546" s="145"/>
      <c r="BG546" s="145"/>
      <c r="BH546" s="145"/>
    </row>
    <row r="547" spans="1:60" ht="22.5" outlineLevel="1" x14ac:dyDescent="0.2">
      <c r="A547" s="166">
        <v>94</v>
      </c>
      <c r="B547" s="167" t="s">
        <v>620</v>
      </c>
      <c r="C547" s="177" t="s">
        <v>621</v>
      </c>
      <c r="D547" s="168" t="s">
        <v>193</v>
      </c>
      <c r="E547" s="169">
        <v>338.70375000000001</v>
      </c>
      <c r="F547" s="170"/>
      <c r="G547" s="171">
        <f>ROUND(E547*F547,2)</f>
        <v>0</v>
      </c>
      <c r="H547" s="170"/>
      <c r="I547" s="171">
        <f>ROUND(E547*H547,2)</f>
        <v>0</v>
      </c>
      <c r="J547" s="170"/>
      <c r="K547" s="171">
        <f>ROUND(E547*J547,2)</f>
        <v>0</v>
      </c>
      <c r="L547" s="171">
        <v>21</v>
      </c>
      <c r="M547" s="171">
        <f>G547*(1+L547/100)</f>
        <v>0</v>
      </c>
      <c r="N547" s="171">
        <v>1.4999999999999999E-2</v>
      </c>
      <c r="O547" s="171">
        <f>ROUND(E547*N547,2)</f>
        <v>5.08</v>
      </c>
      <c r="P547" s="171">
        <v>0</v>
      </c>
      <c r="Q547" s="171">
        <f>ROUND(E547*P547,2)</f>
        <v>0</v>
      </c>
      <c r="R547" s="171" t="s">
        <v>199</v>
      </c>
      <c r="S547" s="171" t="s">
        <v>182</v>
      </c>
      <c r="T547" s="172" t="s">
        <v>182</v>
      </c>
      <c r="U547" s="155">
        <v>0</v>
      </c>
      <c r="V547" s="155">
        <f>ROUND(E547*U547,2)</f>
        <v>0</v>
      </c>
      <c r="W547" s="155"/>
      <c r="X547" s="155" t="s">
        <v>200</v>
      </c>
      <c r="Y547" s="145"/>
      <c r="Z547" s="145"/>
      <c r="AA547" s="145"/>
      <c r="AB547" s="145"/>
      <c r="AC547" s="145"/>
      <c r="AD547" s="145"/>
      <c r="AE547" s="145"/>
      <c r="AF547" s="145"/>
      <c r="AG547" s="145" t="s">
        <v>525</v>
      </c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  <c r="AU547" s="145"/>
      <c r="AV547" s="145"/>
      <c r="AW547" s="145"/>
      <c r="AX547" s="145"/>
      <c r="AY547" s="145"/>
      <c r="AZ547" s="145"/>
      <c r="BA547" s="145"/>
      <c r="BB547" s="145"/>
      <c r="BC547" s="145"/>
      <c r="BD547" s="145"/>
      <c r="BE547" s="145"/>
      <c r="BF547" s="145"/>
      <c r="BG547" s="145"/>
      <c r="BH547" s="145"/>
    </row>
    <row r="548" spans="1:60" outlineLevel="1" x14ac:dyDescent="0.2">
      <c r="A548" s="152"/>
      <c r="B548" s="153"/>
      <c r="C548" s="178" t="s">
        <v>232</v>
      </c>
      <c r="D548" s="157"/>
      <c r="E548" s="158"/>
      <c r="F548" s="155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45"/>
      <c r="Z548" s="145"/>
      <c r="AA548" s="145"/>
      <c r="AB548" s="145"/>
      <c r="AC548" s="145"/>
      <c r="AD548" s="145"/>
      <c r="AE548" s="145"/>
      <c r="AF548" s="145"/>
      <c r="AG548" s="145" t="s">
        <v>178</v>
      </c>
      <c r="AH548" s="145">
        <v>0</v>
      </c>
      <c r="AI548" s="145"/>
      <c r="AJ548" s="145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  <c r="AU548" s="145"/>
      <c r="AV548" s="145"/>
      <c r="AW548" s="145"/>
      <c r="AX548" s="145"/>
      <c r="AY548" s="145"/>
      <c r="AZ548" s="145"/>
      <c r="BA548" s="145"/>
      <c r="BB548" s="145"/>
      <c r="BC548" s="145"/>
      <c r="BD548" s="145"/>
      <c r="BE548" s="145"/>
      <c r="BF548" s="145"/>
      <c r="BG548" s="145"/>
      <c r="BH548" s="145"/>
    </row>
    <row r="549" spans="1:60" outlineLevel="1" x14ac:dyDescent="0.2">
      <c r="A549" s="152"/>
      <c r="B549" s="153"/>
      <c r="C549" s="178" t="s">
        <v>539</v>
      </c>
      <c r="D549" s="157"/>
      <c r="E549" s="158">
        <v>338.70375000000001</v>
      </c>
      <c r="F549" s="155"/>
      <c r="G549" s="155"/>
      <c r="H549" s="155"/>
      <c r="I549" s="155"/>
      <c r="J549" s="155"/>
      <c r="K549" s="155"/>
      <c r="L549" s="155"/>
      <c r="M549" s="155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X549" s="155"/>
      <c r="Y549" s="145"/>
      <c r="Z549" s="145"/>
      <c r="AA549" s="145"/>
      <c r="AB549" s="145"/>
      <c r="AC549" s="145"/>
      <c r="AD549" s="145"/>
      <c r="AE549" s="145"/>
      <c r="AF549" s="145"/>
      <c r="AG549" s="145" t="s">
        <v>178</v>
      </c>
      <c r="AH549" s="145">
        <v>0</v>
      </c>
      <c r="AI549" s="145"/>
      <c r="AJ549" s="145"/>
      <c r="AK549" s="145"/>
      <c r="AL549" s="145"/>
      <c r="AM549" s="145"/>
      <c r="AN549" s="145"/>
      <c r="AO549" s="145"/>
      <c r="AP549" s="145"/>
      <c r="AQ549" s="145"/>
      <c r="AR549" s="145"/>
      <c r="AS549" s="145"/>
      <c r="AT549" s="145"/>
      <c r="AU549" s="145"/>
      <c r="AV549" s="145"/>
      <c r="AW549" s="145"/>
      <c r="AX549" s="145"/>
      <c r="AY549" s="145"/>
      <c r="AZ549" s="145"/>
      <c r="BA549" s="145"/>
      <c r="BB549" s="145"/>
      <c r="BC549" s="145"/>
      <c r="BD549" s="145"/>
      <c r="BE549" s="145"/>
      <c r="BF549" s="145"/>
      <c r="BG549" s="145"/>
      <c r="BH549" s="145"/>
    </row>
    <row r="550" spans="1:60" outlineLevel="1" x14ac:dyDescent="0.2">
      <c r="A550" s="152"/>
      <c r="B550" s="153"/>
      <c r="C550" s="239"/>
      <c r="D550" s="240"/>
      <c r="E550" s="240"/>
      <c r="F550" s="240"/>
      <c r="G550" s="240"/>
      <c r="H550" s="155"/>
      <c r="I550" s="155"/>
      <c r="J550" s="155"/>
      <c r="K550" s="155"/>
      <c r="L550" s="155"/>
      <c r="M550" s="155"/>
      <c r="N550" s="155"/>
      <c r="O550" s="155"/>
      <c r="P550" s="155"/>
      <c r="Q550" s="155"/>
      <c r="R550" s="155"/>
      <c r="S550" s="155"/>
      <c r="T550" s="155"/>
      <c r="U550" s="155"/>
      <c r="V550" s="155"/>
      <c r="W550" s="155"/>
      <c r="X550" s="155"/>
      <c r="Y550" s="145"/>
      <c r="Z550" s="145"/>
      <c r="AA550" s="145"/>
      <c r="AB550" s="145"/>
      <c r="AC550" s="145"/>
      <c r="AD550" s="145"/>
      <c r="AE550" s="145"/>
      <c r="AF550" s="145"/>
      <c r="AG550" s="145" t="s">
        <v>179</v>
      </c>
      <c r="AH550" s="145"/>
      <c r="AI550" s="145"/>
      <c r="AJ550" s="145"/>
      <c r="AK550" s="145"/>
      <c r="AL550" s="145"/>
      <c r="AM550" s="145"/>
      <c r="AN550" s="145"/>
      <c r="AO550" s="145"/>
      <c r="AP550" s="145"/>
      <c r="AQ550" s="145"/>
      <c r="AR550" s="145"/>
      <c r="AS550" s="145"/>
      <c r="AT550" s="145"/>
      <c r="AU550" s="145"/>
      <c r="AV550" s="145"/>
      <c r="AW550" s="145"/>
      <c r="AX550" s="145"/>
      <c r="AY550" s="145"/>
      <c r="AZ550" s="145"/>
      <c r="BA550" s="145"/>
      <c r="BB550" s="145"/>
      <c r="BC550" s="145"/>
      <c r="BD550" s="145"/>
      <c r="BE550" s="145"/>
      <c r="BF550" s="145"/>
      <c r="BG550" s="145"/>
      <c r="BH550" s="145"/>
    </row>
    <row r="551" spans="1:60" outlineLevel="1" x14ac:dyDescent="0.2">
      <c r="A551" s="152">
        <v>95</v>
      </c>
      <c r="B551" s="153" t="s">
        <v>622</v>
      </c>
      <c r="C551" s="179" t="s">
        <v>623</v>
      </c>
      <c r="D551" s="154" t="s">
        <v>0</v>
      </c>
      <c r="E551" s="173"/>
      <c r="F551" s="156"/>
      <c r="G551" s="155">
        <f>ROUND(E551*F551,2)</f>
        <v>0</v>
      </c>
      <c r="H551" s="156"/>
      <c r="I551" s="155">
        <f>ROUND(E551*H551,2)</f>
        <v>0</v>
      </c>
      <c r="J551" s="156"/>
      <c r="K551" s="155">
        <f>ROUND(E551*J551,2)</f>
        <v>0</v>
      </c>
      <c r="L551" s="155">
        <v>21</v>
      </c>
      <c r="M551" s="155">
        <f>G551*(1+L551/100)</f>
        <v>0</v>
      </c>
      <c r="N551" s="155">
        <v>0</v>
      </c>
      <c r="O551" s="155">
        <f>ROUND(E551*N551,2)</f>
        <v>0</v>
      </c>
      <c r="P551" s="155">
        <v>0</v>
      </c>
      <c r="Q551" s="155">
        <f>ROUND(E551*P551,2)</f>
        <v>0</v>
      </c>
      <c r="R551" s="155" t="s">
        <v>593</v>
      </c>
      <c r="S551" s="155" t="s">
        <v>182</v>
      </c>
      <c r="T551" s="155" t="s">
        <v>182</v>
      </c>
      <c r="U551" s="155">
        <v>0</v>
      </c>
      <c r="V551" s="155">
        <f>ROUND(E551*U551,2)</f>
        <v>0</v>
      </c>
      <c r="W551" s="155"/>
      <c r="X551" s="155" t="s">
        <v>228</v>
      </c>
      <c r="Y551" s="145"/>
      <c r="Z551" s="145"/>
      <c r="AA551" s="145"/>
      <c r="AB551" s="145"/>
      <c r="AC551" s="145"/>
      <c r="AD551" s="145"/>
      <c r="AE551" s="145"/>
      <c r="AF551" s="145"/>
      <c r="AG551" s="145" t="s">
        <v>229</v>
      </c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45"/>
      <c r="AX551" s="145"/>
      <c r="AY551" s="145"/>
      <c r="AZ551" s="145"/>
      <c r="BA551" s="145"/>
      <c r="BB551" s="145"/>
      <c r="BC551" s="145"/>
      <c r="BD551" s="145"/>
      <c r="BE551" s="145"/>
      <c r="BF551" s="145"/>
      <c r="BG551" s="145"/>
      <c r="BH551" s="145"/>
    </row>
    <row r="552" spans="1:60" outlineLevel="1" x14ac:dyDescent="0.2">
      <c r="A552" s="152"/>
      <c r="B552" s="153"/>
      <c r="C552" s="245" t="s">
        <v>237</v>
      </c>
      <c r="D552" s="246"/>
      <c r="E552" s="246"/>
      <c r="F552" s="246"/>
      <c r="G552" s="246"/>
      <c r="H552" s="155"/>
      <c r="I552" s="155"/>
      <c r="J552" s="155"/>
      <c r="K552" s="155"/>
      <c r="L552" s="155"/>
      <c r="M552" s="155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X552" s="155"/>
      <c r="Y552" s="145"/>
      <c r="Z552" s="145"/>
      <c r="AA552" s="145"/>
      <c r="AB552" s="145"/>
      <c r="AC552" s="145"/>
      <c r="AD552" s="145"/>
      <c r="AE552" s="145"/>
      <c r="AF552" s="145"/>
      <c r="AG552" s="145" t="s">
        <v>207</v>
      </c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  <c r="AU552" s="145"/>
      <c r="AV552" s="145"/>
      <c r="AW552" s="145"/>
      <c r="AX552" s="145"/>
      <c r="AY552" s="145"/>
      <c r="AZ552" s="145"/>
      <c r="BA552" s="145"/>
      <c r="BB552" s="145"/>
      <c r="BC552" s="145"/>
      <c r="BD552" s="145"/>
      <c r="BE552" s="145"/>
      <c r="BF552" s="145"/>
      <c r="BG552" s="145"/>
      <c r="BH552" s="145"/>
    </row>
    <row r="553" spans="1:60" outlineLevel="1" x14ac:dyDescent="0.2">
      <c r="A553" s="152"/>
      <c r="B553" s="153"/>
      <c r="C553" s="239"/>
      <c r="D553" s="240"/>
      <c r="E553" s="240"/>
      <c r="F553" s="240"/>
      <c r="G553" s="240"/>
      <c r="H553" s="155"/>
      <c r="I553" s="155"/>
      <c r="J553" s="155"/>
      <c r="K553" s="155"/>
      <c r="L553" s="155"/>
      <c r="M553" s="155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X553" s="155"/>
      <c r="Y553" s="145"/>
      <c r="Z553" s="145"/>
      <c r="AA553" s="145"/>
      <c r="AB553" s="145"/>
      <c r="AC553" s="145"/>
      <c r="AD553" s="145"/>
      <c r="AE553" s="145"/>
      <c r="AF553" s="145"/>
      <c r="AG553" s="145" t="s">
        <v>179</v>
      </c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  <c r="AU553" s="145"/>
      <c r="AV553" s="145"/>
      <c r="AW553" s="145"/>
      <c r="AX553" s="145"/>
      <c r="AY553" s="145"/>
      <c r="AZ553" s="145"/>
      <c r="BA553" s="145"/>
      <c r="BB553" s="145"/>
      <c r="BC553" s="145"/>
      <c r="BD553" s="145"/>
      <c r="BE553" s="145"/>
      <c r="BF553" s="145"/>
      <c r="BG553" s="145"/>
      <c r="BH553" s="145"/>
    </row>
    <row r="554" spans="1:60" x14ac:dyDescent="0.2">
      <c r="A554" s="160" t="s">
        <v>171</v>
      </c>
      <c r="B554" s="161" t="s">
        <v>122</v>
      </c>
      <c r="C554" s="176" t="s">
        <v>123</v>
      </c>
      <c r="D554" s="162"/>
      <c r="E554" s="163"/>
      <c r="F554" s="164"/>
      <c r="G554" s="164">
        <f>SUMIF(AG555:AG580,"&lt;&gt;NOR",G555:G580)</f>
        <v>0</v>
      </c>
      <c r="H554" s="164"/>
      <c r="I554" s="164">
        <f>SUM(I555:I580)</f>
        <v>0</v>
      </c>
      <c r="J554" s="164"/>
      <c r="K554" s="164">
        <f>SUM(K555:K580)</f>
        <v>0</v>
      </c>
      <c r="L554" s="164"/>
      <c r="M554" s="164">
        <f>SUM(M555:M580)</f>
        <v>0</v>
      </c>
      <c r="N554" s="164"/>
      <c r="O554" s="164">
        <f>SUM(O555:O580)</f>
        <v>0</v>
      </c>
      <c r="P554" s="164"/>
      <c r="Q554" s="164">
        <f>SUM(Q555:Q580)</f>
        <v>0</v>
      </c>
      <c r="R554" s="164"/>
      <c r="S554" s="164"/>
      <c r="T554" s="165"/>
      <c r="U554" s="159"/>
      <c r="V554" s="159">
        <f>SUM(V555:V580)</f>
        <v>0</v>
      </c>
      <c r="W554" s="159"/>
      <c r="X554" s="159"/>
      <c r="AG554" t="s">
        <v>172</v>
      </c>
    </row>
    <row r="555" spans="1:60" outlineLevel="1" x14ac:dyDescent="0.2">
      <c r="A555" s="166">
        <v>96</v>
      </c>
      <c r="B555" s="167" t="s">
        <v>624</v>
      </c>
      <c r="C555" s="177" t="s">
        <v>625</v>
      </c>
      <c r="D555" s="168" t="s">
        <v>242</v>
      </c>
      <c r="E555" s="169">
        <v>23.6</v>
      </c>
      <c r="F555" s="170"/>
      <c r="G555" s="171">
        <f>ROUND(E555*F555,2)</f>
        <v>0</v>
      </c>
      <c r="H555" s="170"/>
      <c r="I555" s="171">
        <f>ROUND(E555*H555,2)</f>
        <v>0</v>
      </c>
      <c r="J555" s="170"/>
      <c r="K555" s="171">
        <f>ROUND(E555*J555,2)</f>
        <v>0</v>
      </c>
      <c r="L555" s="171">
        <v>21</v>
      </c>
      <c r="M555" s="171">
        <f>G555*(1+L555/100)</f>
        <v>0</v>
      </c>
      <c r="N555" s="171">
        <v>0</v>
      </c>
      <c r="O555" s="171">
        <f>ROUND(E555*N555,2)</f>
        <v>0</v>
      </c>
      <c r="P555" s="171">
        <v>0</v>
      </c>
      <c r="Q555" s="171">
        <f>ROUND(E555*P555,2)</f>
        <v>0</v>
      </c>
      <c r="R555" s="171"/>
      <c r="S555" s="171" t="s">
        <v>174</v>
      </c>
      <c r="T555" s="172" t="s">
        <v>175</v>
      </c>
      <c r="U555" s="155">
        <v>0</v>
      </c>
      <c r="V555" s="155">
        <f>ROUND(E555*U555,2)</f>
        <v>0</v>
      </c>
      <c r="W555" s="155"/>
      <c r="X555" s="155" t="s">
        <v>176</v>
      </c>
      <c r="Y555" s="145"/>
      <c r="Z555" s="145"/>
      <c r="AA555" s="145"/>
      <c r="AB555" s="145"/>
      <c r="AC555" s="145"/>
      <c r="AD555" s="145"/>
      <c r="AE555" s="145"/>
      <c r="AF555" s="145"/>
      <c r="AG555" s="145" t="s">
        <v>177</v>
      </c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  <c r="AU555" s="145"/>
      <c r="AV555" s="145"/>
      <c r="AW555" s="145"/>
      <c r="AX555" s="145"/>
      <c r="AY555" s="145"/>
      <c r="AZ555" s="145"/>
      <c r="BA555" s="145"/>
      <c r="BB555" s="145"/>
      <c r="BC555" s="145"/>
      <c r="BD555" s="145"/>
      <c r="BE555" s="145"/>
      <c r="BF555" s="145"/>
      <c r="BG555" s="145"/>
      <c r="BH555" s="145"/>
    </row>
    <row r="556" spans="1:60" outlineLevel="1" x14ac:dyDescent="0.2">
      <c r="A556" s="152"/>
      <c r="B556" s="153"/>
      <c r="C556" s="243"/>
      <c r="D556" s="244"/>
      <c r="E556" s="244"/>
      <c r="F556" s="244"/>
      <c r="G556" s="244"/>
      <c r="H556" s="155"/>
      <c r="I556" s="155"/>
      <c r="J556" s="155"/>
      <c r="K556" s="155"/>
      <c r="L556" s="155"/>
      <c r="M556" s="155"/>
      <c r="N556" s="155"/>
      <c r="O556" s="155"/>
      <c r="P556" s="155"/>
      <c r="Q556" s="155"/>
      <c r="R556" s="155"/>
      <c r="S556" s="155"/>
      <c r="T556" s="155"/>
      <c r="U556" s="155"/>
      <c r="V556" s="155"/>
      <c r="W556" s="155"/>
      <c r="X556" s="155"/>
      <c r="Y556" s="145"/>
      <c r="Z556" s="145"/>
      <c r="AA556" s="145"/>
      <c r="AB556" s="145"/>
      <c r="AC556" s="145"/>
      <c r="AD556" s="145"/>
      <c r="AE556" s="145"/>
      <c r="AF556" s="145"/>
      <c r="AG556" s="145" t="s">
        <v>179</v>
      </c>
      <c r="AH556" s="145"/>
      <c r="AI556" s="145"/>
      <c r="AJ556" s="145"/>
      <c r="AK556" s="145"/>
      <c r="AL556" s="145"/>
      <c r="AM556" s="145"/>
      <c r="AN556" s="145"/>
      <c r="AO556" s="145"/>
      <c r="AP556" s="145"/>
      <c r="AQ556" s="145"/>
      <c r="AR556" s="145"/>
      <c r="AS556" s="145"/>
      <c r="AT556" s="145"/>
      <c r="AU556" s="145"/>
      <c r="AV556" s="145"/>
      <c r="AW556" s="145"/>
      <c r="AX556" s="145"/>
      <c r="AY556" s="145"/>
      <c r="AZ556" s="145"/>
      <c r="BA556" s="145"/>
      <c r="BB556" s="145"/>
      <c r="BC556" s="145"/>
      <c r="BD556" s="145"/>
      <c r="BE556" s="145"/>
      <c r="BF556" s="145"/>
      <c r="BG556" s="145"/>
      <c r="BH556" s="145"/>
    </row>
    <row r="557" spans="1:60" outlineLevel="1" x14ac:dyDescent="0.2">
      <c r="A557" s="166">
        <v>97</v>
      </c>
      <c r="B557" s="167" t="s">
        <v>243</v>
      </c>
      <c r="C557" s="177" t="s">
        <v>626</v>
      </c>
      <c r="D557" s="168" t="s">
        <v>242</v>
      </c>
      <c r="E557" s="169">
        <v>23.6</v>
      </c>
      <c r="F557" s="170"/>
      <c r="G557" s="171">
        <f>ROUND(E557*F557,2)</f>
        <v>0</v>
      </c>
      <c r="H557" s="170"/>
      <c r="I557" s="171">
        <f>ROUND(E557*H557,2)</f>
        <v>0</v>
      </c>
      <c r="J557" s="170"/>
      <c r="K557" s="171">
        <f>ROUND(E557*J557,2)</f>
        <v>0</v>
      </c>
      <c r="L557" s="171">
        <v>21</v>
      </c>
      <c r="M557" s="171">
        <f>G557*(1+L557/100)</f>
        <v>0</v>
      </c>
      <c r="N557" s="171">
        <v>0</v>
      </c>
      <c r="O557" s="171">
        <f>ROUND(E557*N557,2)</f>
        <v>0</v>
      </c>
      <c r="P557" s="171">
        <v>0</v>
      </c>
      <c r="Q557" s="171">
        <f>ROUND(E557*P557,2)</f>
        <v>0</v>
      </c>
      <c r="R557" s="171"/>
      <c r="S557" s="171" t="s">
        <v>174</v>
      </c>
      <c r="T557" s="172" t="s">
        <v>175</v>
      </c>
      <c r="U557" s="155">
        <v>0</v>
      </c>
      <c r="V557" s="155">
        <f>ROUND(E557*U557,2)</f>
        <v>0</v>
      </c>
      <c r="W557" s="155"/>
      <c r="X557" s="155" t="s">
        <v>176</v>
      </c>
      <c r="Y557" s="145"/>
      <c r="Z557" s="145"/>
      <c r="AA557" s="145"/>
      <c r="AB557" s="145"/>
      <c r="AC557" s="145"/>
      <c r="AD557" s="145"/>
      <c r="AE557" s="145"/>
      <c r="AF557" s="145"/>
      <c r="AG557" s="145" t="s">
        <v>177</v>
      </c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  <c r="AU557" s="145"/>
      <c r="AV557" s="145"/>
      <c r="AW557" s="145"/>
      <c r="AX557" s="145"/>
      <c r="AY557" s="145"/>
      <c r="AZ557" s="145"/>
      <c r="BA557" s="145"/>
      <c r="BB557" s="145"/>
      <c r="BC557" s="145"/>
      <c r="BD557" s="145"/>
      <c r="BE557" s="145"/>
      <c r="BF557" s="145"/>
      <c r="BG557" s="145"/>
      <c r="BH557" s="145"/>
    </row>
    <row r="558" spans="1:60" outlineLevel="1" x14ac:dyDescent="0.2">
      <c r="A558" s="152"/>
      <c r="B558" s="153"/>
      <c r="C558" s="243"/>
      <c r="D558" s="244"/>
      <c r="E558" s="244"/>
      <c r="F558" s="244"/>
      <c r="G558" s="244"/>
      <c r="H558" s="155"/>
      <c r="I558" s="155"/>
      <c r="J558" s="155"/>
      <c r="K558" s="155"/>
      <c r="L558" s="155"/>
      <c r="M558" s="155"/>
      <c r="N558" s="155"/>
      <c r="O558" s="155"/>
      <c r="P558" s="155"/>
      <c r="Q558" s="155"/>
      <c r="R558" s="155"/>
      <c r="S558" s="155"/>
      <c r="T558" s="155"/>
      <c r="U558" s="155"/>
      <c r="V558" s="155"/>
      <c r="W558" s="155"/>
      <c r="X558" s="155"/>
      <c r="Y558" s="145"/>
      <c r="Z558" s="145"/>
      <c r="AA558" s="145"/>
      <c r="AB558" s="145"/>
      <c r="AC558" s="145"/>
      <c r="AD558" s="145"/>
      <c r="AE558" s="145"/>
      <c r="AF558" s="145"/>
      <c r="AG558" s="145" t="s">
        <v>179</v>
      </c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  <c r="AU558" s="145"/>
      <c r="AV558" s="145"/>
      <c r="AW558" s="145"/>
      <c r="AX558" s="145"/>
      <c r="AY558" s="145"/>
      <c r="AZ558" s="145"/>
      <c r="BA558" s="145"/>
      <c r="BB558" s="145"/>
      <c r="BC558" s="145"/>
      <c r="BD558" s="145"/>
      <c r="BE558" s="145"/>
      <c r="BF558" s="145"/>
      <c r="BG558" s="145"/>
      <c r="BH558" s="145"/>
    </row>
    <row r="559" spans="1:60" ht="22.5" outlineLevel="1" x14ac:dyDescent="0.2">
      <c r="A559" s="166">
        <v>98</v>
      </c>
      <c r="B559" s="167" t="s">
        <v>244</v>
      </c>
      <c r="C559" s="177" t="s">
        <v>627</v>
      </c>
      <c r="D559" s="168" t="s">
        <v>242</v>
      </c>
      <c r="E559" s="169">
        <v>36.85</v>
      </c>
      <c r="F559" s="170"/>
      <c r="G559" s="171">
        <f>ROUND(E559*F559,2)</f>
        <v>0</v>
      </c>
      <c r="H559" s="170"/>
      <c r="I559" s="171">
        <f>ROUND(E559*H559,2)</f>
        <v>0</v>
      </c>
      <c r="J559" s="170"/>
      <c r="K559" s="171">
        <f>ROUND(E559*J559,2)</f>
        <v>0</v>
      </c>
      <c r="L559" s="171">
        <v>21</v>
      </c>
      <c r="M559" s="171">
        <f>G559*(1+L559/100)</f>
        <v>0</v>
      </c>
      <c r="N559" s="171">
        <v>0</v>
      </c>
      <c r="O559" s="171">
        <f>ROUND(E559*N559,2)</f>
        <v>0</v>
      </c>
      <c r="P559" s="171">
        <v>0</v>
      </c>
      <c r="Q559" s="171">
        <f>ROUND(E559*P559,2)</f>
        <v>0</v>
      </c>
      <c r="R559" s="171"/>
      <c r="S559" s="171" t="s">
        <v>174</v>
      </c>
      <c r="T559" s="172" t="s">
        <v>175</v>
      </c>
      <c r="U559" s="155">
        <v>0</v>
      </c>
      <c r="V559" s="155">
        <f>ROUND(E559*U559,2)</f>
        <v>0</v>
      </c>
      <c r="W559" s="155"/>
      <c r="X559" s="155" t="s">
        <v>176</v>
      </c>
      <c r="Y559" s="145"/>
      <c r="Z559" s="145"/>
      <c r="AA559" s="145"/>
      <c r="AB559" s="145"/>
      <c r="AC559" s="145"/>
      <c r="AD559" s="145"/>
      <c r="AE559" s="145"/>
      <c r="AF559" s="145"/>
      <c r="AG559" s="145" t="s">
        <v>177</v>
      </c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  <c r="AU559" s="145"/>
      <c r="AV559" s="145"/>
      <c r="AW559" s="145"/>
      <c r="AX559" s="145"/>
      <c r="AY559" s="145"/>
      <c r="AZ559" s="145"/>
      <c r="BA559" s="145"/>
      <c r="BB559" s="145"/>
      <c r="BC559" s="145"/>
      <c r="BD559" s="145"/>
      <c r="BE559" s="145"/>
      <c r="BF559" s="145"/>
      <c r="BG559" s="145"/>
      <c r="BH559" s="145"/>
    </row>
    <row r="560" spans="1:60" outlineLevel="1" x14ac:dyDescent="0.2">
      <c r="A560" s="152"/>
      <c r="B560" s="153"/>
      <c r="C560" s="243"/>
      <c r="D560" s="244"/>
      <c r="E560" s="244"/>
      <c r="F560" s="244"/>
      <c r="G560" s="244"/>
      <c r="H560" s="155"/>
      <c r="I560" s="155"/>
      <c r="J560" s="155"/>
      <c r="K560" s="155"/>
      <c r="L560" s="155"/>
      <c r="M560" s="155"/>
      <c r="N560" s="155"/>
      <c r="O560" s="155"/>
      <c r="P560" s="155"/>
      <c r="Q560" s="155"/>
      <c r="R560" s="155"/>
      <c r="S560" s="155"/>
      <c r="T560" s="155"/>
      <c r="U560" s="155"/>
      <c r="V560" s="155"/>
      <c r="W560" s="155"/>
      <c r="X560" s="155"/>
      <c r="Y560" s="145"/>
      <c r="Z560" s="145"/>
      <c r="AA560" s="145"/>
      <c r="AB560" s="145"/>
      <c r="AC560" s="145"/>
      <c r="AD560" s="145"/>
      <c r="AE560" s="145"/>
      <c r="AF560" s="145"/>
      <c r="AG560" s="145" t="s">
        <v>179</v>
      </c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  <c r="AU560" s="145"/>
      <c r="AV560" s="145"/>
      <c r="AW560" s="145"/>
      <c r="AX560" s="145"/>
      <c r="AY560" s="145"/>
      <c r="AZ560" s="145"/>
      <c r="BA560" s="145"/>
      <c r="BB560" s="145"/>
      <c r="BC560" s="145"/>
      <c r="BD560" s="145"/>
      <c r="BE560" s="145"/>
      <c r="BF560" s="145"/>
      <c r="BG560" s="145"/>
      <c r="BH560" s="145"/>
    </row>
    <row r="561" spans="1:60" outlineLevel="1" x14ac:dyDescent="0.2">
      <c r="A561" s="166">
        <v>99</v>
      </c>
      <c r="B561" s="167" t="s">
        <v>245</v>
      </c>
      <c r="C561" s="177" t="s">
        <v>628</v>
      </c>
      <c r="D561" s="168" t="s">
        <v>242</v>
      </c>
      <c r="E561" s="169">
        <v>58</v>
      </c>
      <c r="F561" s="170"/>
      <c r="G561" s="171">
        <f>ROUND(E561*F561,2)</f>
        <v>0</v>
      </c>
      <c r="H561" s="170"/>
      <c r="I561" s="171">
        <f>ROUND(E561*H561,2)</f>
        <v>0</v>
      </c>
      <c r="J561" s="170"/>
      <c r="K561" s="171">
        <f>ROUND(E561*J561,2)</f>
        <v>0</v>
      </c>
      <c r="L561" s="171">
        <v>21</v>
      </c>
      <c r="M561" s="171">
        <f>G561*(1+L561/100)</f>
        <v>0</v>
      </c>
      <c r="N561" s="171">
        <v>0</v>
      </c>
      <c r="O561" s="171">
        <f>ROUND(E561*N561,2)</f>
        <v>0</v>
      </c>
      <c r="P561" s="171">
        <v>0</v>
      </c>
      <c r="Q561" s="171">
        <f>ROUND(E561*P561,2)</f>
        <v>0</v>
      </c>
      <c r="R561" s="171"/>
      <c r="S561" s="171" t="s">
        <v>174</v>
      </c>
      <c r="T561" s="172" t="s">
        <v>175</v>
      </c>
      <c r="U561" s="155">
        <v>0</v>
      </c>
      <c r="V561" s="155">
        <f>ROUND(E561*U561,2)</f>
        <v>0</v>
      </c>
      <c r="W561" s="155"/>
      <c r="X561" s="155" t="s">
        <v>176</v>
      </c>
      <c r="Y561" s="145"/>
      <c r="Z561" s="145"/>
      <c r="AA561" s="145"/>
      <c r="AB561" s="145"/>
      <c r="AC561" s="145"/>
      <c r="AD561" s="145"/>
      <c r="AE561" s="145"/>
      <c r="AF561" s="145"/>
      <c r="AG561" s="145" t="s">
        <v>177</v>
      </c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45"/>
      <c r="AX561" s="145"/>
      <c r="AY561" s="145"/>
      <c r="AZ561" s="145"/>
      <c r="BA561" s="145"/>
      <c r="BB561" s="145"/>
      <c r="BC561" s="145"/>
      <c r="BD561" s="145"/>
      <c r="BE561" s="145"/>
      <c r="BF561" s="145"/>
      <c r="BG561" s="145"/>
      <c r="BH561" s="145"/>
    </row>
    <row r="562" spans="1:60" outlineLevel="1" x14ac:dyDescent="0.2">
      <c r="A562" s="152"/>
      <c r="B562" s="153"/>
      <c r="C562" s="243"/>
      <c r="D562" s="244"/>
      <c r="E562" s="244"/>
      <c r="F562" s="244"/>
      <c r="G562" s="244"/>
      <c r="H562" s="155"/>
      <c r="I562" s="155"/>
      <c r="J562" s="155"/>
      <c r="K562" s="155"/>
      <c r="L562" s="155"/>
      <c r="M562" s="155"/>
      <c r="N562" s="155"/>
      <c r="O562" s="155"/>
      <c r="P562" s="155"/>
      <c r="Q562" s="155"/>
      <c r="R562" s="155"/>
      <c r="S562" s="155"/>
      <c r="T562" s="155"/>
      <c r="U562" s="155"/>
      <c r="V562" s="155"/>
      <c r="W562" s="155"/>
      <c r="X562" s="155"/>
      <c r="Y562" s="145"/>
      <c r="Z562" s="145"/>
      <c r="AA562" s="145"/>
      <c r="AB562" s="145"/>
      <c r="AC562" s="145"/>
      <c r="AD562" s="145"/>
      <c r="AE562" s="145"/>
      <c r="AF562" s="145"/>
      <c r="AG562" s="145" t="s">
        <v>179</v>
      </c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45"/>
      <c r="AX562" s="145"/>
      <c r="AY562" s="145"/>
      <c r="AZ562" s="145"/>
      <c r="BA562" s="145"/>
      <c r="BB562" s="145"/>
      <c r="BC562" s="145"/>
      <c r="BD562" s="145"/>
      <c r="BE562" s="145"/>
      <c r="BF562" s="145"/>
      <c r="BG562" s="145"/>
      <c r="BH562" s="145"/>
    </row>
    <row r="563" spans="1:60" outlineLevel="1" x14ac:dyDescent="0.2">
      <c r="A563" s="166">
        <v>100</v>
      </c>
      <c r="B563" s="167" t="s">
        <v>246</v>
      </c>
      <c r="C563" s="177" t="s">
        <v>629</v>
      </c>
      <c r="D563" s="168" t="s">
        <v>247</v>
      </c>
      <c r="E563" s="169">
        <v>84</v>
      </c>
      <c r="F563" s="170"/>
      <c r="G563" s="171">
        <f>ROUND(E563*F563,2)</f>
        <v>0</v>
      </c>
      <c r="H563" s="170"/>
      <c r="I563" s="171">
        <f>ROUND(E563*H563,2)</f>
        <v>0</v>
      </c>
      <c r="J563" s="170"/>
      <c r="K563" s="171">
        <f>ROUND(E563*J563,2)</f>
        <v>0</v>
      </c>
      <c r="L563" s="171">
        <v>21</v>
      </c>
      <c r="M563" s="171">
        <f>G563*(1+L563/100)</f>
        <v>0</v>
      </c>
      <c r="N563" s="171">
        <v>0</v>
      </c>
      <c r="O563" s="171">
        <f>ROUND(E563*N563,2)</f>
        <v>0</v>
      </c>
      <c r="P563" s="171">
        <v>0</v>
      </c>
      <c r="Q563" s="171">
        <f>ROUND(E563*P563,2)</f>
        <v>0</v>
      </c>
      <c r="R563" s="171"/>
      <c r="S563" s="171" t="s">
        <v>174</v>
      </c>
      <c r="T563" s="172" t="s">
        <v>175</v>
      </c>
      <c r="U563" s="155">
        <v>0</v>
      </c>
      <c r="V563" s="155">
        <f>ROUND(E563*U563,2)</f>
        <v>0</v>
      </c>
      <c r="W563" s="155"/>
      <c r="X563" s="155" t="s">
        <v>176</v>
      </c>
      <c r="Y563" s="145"/>
      <c r="Z563" s="145"/>
      <c r="AA563" s="145"/>
      <c r="AB563" s="145"/>
      <c r="AC563" s="145"/>
      <c r="AD563" s="145"/>
      <c r="AE563" s="145"/>
      <c r="AF563" s="145"/>
      <c r="AG563" s="145" t="s">
        <v>177</v>
      </c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45"/>
      <c r="AX563" s="145"/>
      <c r="AY563" s="145"/>
      <c r="AZ563" s="145"/>
      <c r="BA563" s="145"/>
      <c r="BB563" s="145"/>
      <c r="BC563" s="145"/>
      <c r="BD563" s="145"/>
      <c r="BE563" s="145"/>
      <c r="BF563" s="145"/>
      <c r="BG563" s="145"/>
      <c r="BH563" s="145"/>
    </row>
    <row r="564" spans="1:60" outlineLevel="1" x14ac:dyDescent="0.2">
      <c r="A564" s="152"/>
      <c r="B564" s="153"/>
      <c r="C564" s="243"/>
      <c r="D564" s="244"/>
      <c r="E564" s="244"/>
      <c r="F564" s="244"/>
      <c r="G564" s="244"/>
      <c r="H564" s="155"/>
      <c r="I564" s="155"/>
      <c r="J564" s="155"/>
      <c r="K564" s="155"/>
      <c r="L564" s="155"/>
      <c r="M564" s="155"/>
      <c r="N564" s="155"/>
      <c r="O564" s="155"/>
      <c r="P564" s="155"/>
      <c r="Q564" s="155"/>
      <c r="R564" s="155"/>
      <c r="S564" s="155"/>
      <c r="T564" s="155"/>
      <c r="U564" s="155"/>
      <c r="V564" s="155"/>
      <c r="W564" s="155"/>
      <c r="X564" s="155"/>
      <c r="Y564" s="145"/>
      <c r="Z564" s="145"/>
      <c r="AA564" s="145"/>
      <c r="AB564" s="145"/>
      <c r="AC564" s="145"/>
      <c r="AD564" s="145"/>
      <c r="AE564" s="145"/>
      <c r="AF564" s="145"/>
      <c r="AG564" s="145" t="s">
        <v>179</v>
      </c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  <c r="AU564" s="145"/>
      <c r="AV564" s="145"/>
      <c r="AW564" s="145"/>
      <c r="AX564" s="145"/>
      <c r="AY564" s="145"/>
      <c r="AZ564" s="145"/>
      <c r="BA564" s="145"/>
      <c r="BB564" s="145"/>
      <c r="BC564" s="145"/>
      <c r="BD564" s="145"/>
      <c r="BE564" s="145"/>
      <c r="BF564" s="145"/>
      <c r="BG564" s="145"/>
      <c r="BH564" s="145"/>
    </row>
    <row r="565" spans="1:60" outlineLevel="1" x14ac:dyDescent="0.2">
      <c r="A565" s="166">
        <v>101</v>
      </c>
      <c r="B565" s="167" t="s">
        <v>248</v>
      </c>
      <c r="C565" s="177" t="s">
        <v>630</v>
      </c>
      <c r="D565" s="168" t="s">
        <v>242</v>
      </c>
      <c r="E565" s="169">
        <v>7.7</v>
      </c>
      <c r="F565" s="170"/>
      <c r="G565" s="171">
        <f>ROUND(E565*F565,2)</f>
        <v>0</v>
      </c>
      <c r="H565" s="170"/>
      <c r="I565" s="171">
        <f>ROUND(E565*H565,2)</f>
        <v>0</v>
      </c>
      <c r="J565" s="170"/>
      <c r="K565" s="171">
        <f>ROUND(E565*J565,2)</f>
        <v>0</v>
      </c>
      <c r="L565" s="171">
        <v>21</v>
      </c>
      <c r="M565" s="171">
        <f>G565*(1+L565/100)</f>
        <v>0</v>
      </c>
      <c r="N565" s="171">
        <v>0</v>
      </c>
      <c r="O565" s="171">
        <f>ROUND(E565*N565,2)</f>
        <v>0</v>
      </c>
      <c r="P565" s="171">
        <v>0</v>
      </c>
      <c r="Q565" s="171">
        <f>ROUND(E565*P565,2)</f>
        <v>0</v>
      </c>
      <c r="R565" s="171"/>
      <c r="S565" s="171" t="s">
        <v>174</v>
      </c>
      <c r="T565" s="172" t="s">
        <v>175</v>
      </c>
      <c r="U565" s="155">
        <v>0</v>
      </c>
      <c r="V565" s="155">
        <f>ROUND(E565*U565,2)</f>
        <v>0</v>
      </c>
      <c r="W565" s="155"/>
      <c r="X565" s="155" t="s">
        <v>176</v>
      </c>
      <c r="Y565" s="145"/>
      <c r="Z565" s="145"/>
      <c r="AA565" s="145"/>
      <c r="AB565" s="145"/>
      <c r="AC565" s="145"/>
      <c r="AD565" s="145"/>
      <c r="AE565" s="145"/>
      <c r="AF565" s="145"/>
      <c r="AG565" s="145" t="s">
        <v>177</v>
      </c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45"/>
      <c r="AX565" s="145"/>
      <c r="AY565" s="145"/>
      <c r="AZ565" s="145"/>
      <c r="BA565" s="145"/>
      <c r="BB565" s="145"/>
      <c r="BC565" s="145"/>
      <c r="BD565" s="145"/>
      <c r="BE565" s="145"/>
      <c r="BF565" s="145"/>
      <c r="BG565" s="145"/>
      <c r="BH565" s="145"/>
    </row>
    <row r="566" spans="1:60" outlineLevel="1" x14ac:dyDescent="0.2">
      <c r="A566" s="152"/>
      <c r="B566" s="153"/>
      <c r="C566" s="178" t="s">
        <v>631</v>
      </c>
      <c r="D566" s="157"/>
      <c r="E566" s="158">
        <v>7.7</v>
      </c>
      <c r="F566" s="155"/>
      <c r="G566" s="155"/>
      <c r="H566" s="155"/>
      <c r="I566" s="155"/>
      <c r="J566" s="155"/>
      <c r="K566" s="155"/>
      <c r="L566" s="155"/>
      <c r="M566" s="155"/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X566" s="155"/>
      <c r="Y566" s="145"/>
      <c r="Z566" s="145"/>
      <c r="AA566" s="145"/>
      <c r="AB566" s="145"/>
      <c r="AC566" s="145"/>
      <c r="AD566" s="145"/>
      <c r="AE566" s="145"/>
      <c r="AF566" s="145"/>
      <c r="AG566" s="145" t="s">
        <v>178</v>
      </c>
      <c r="AH566" s="145">
        <v>0</v>
      </c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  <c r="AU566" s="145"/>
      <c r="AV566" s="145"/>
      <c r="AW566" s="145"/>
      <c r="AX566" s="145"/>
      <c r="AY566" s="145"/>
      <c r="AZ566" s="145"/>
      <c r="BA566" s="145"/>
      <c r="BB566" s="145"/>
      <c r="BC566" s="145"/>
      <c r="BD566" s="145"/>
      <c r="BE566" s="145"/>
      <c r="BF566" s="145"/>
      <c r="BG566" s="145"/>
      <c r="BH566" s="145"/>
    </row>
    <row r="567" spans="1:60" outlineLevel="1" x14ac:dyDescent="0.2">
      <c r="A567" s="152"/>
      <c r="B567" s="153"/>
      <c r="C567" s="239"/>
      <c r="D567" s="240"/>
      <c r="E567" s="240"/>
      <c r="F567" s="240"/>
      <c r="G567" s="240"/>
      <c r="H567" s="155"/>
      <c r="I567" s="155"/>
      <c r="J567" s="155"/>
      <c r="K567" s="155"/>
      <c r="L567" s="155"/>
      <c r="M567" s="155"/>
      <c r="N567" s="155"/>
      <c r="O567" s="155"/>
      <c r="P567" s="155"/>
      <c r="Q567" s="155"/>
      <c r="R567" s="155"/>
      <c r="S567" s="155"/>
      <c r="T567" s="155"/>
      <c r="U567" s="155"/>
      <c r="V567" s="155"/>
      <c r="W567" s="155"/>
      <c r="X567" s="155"/>
      <c r="Y567" s="145"/>
      <c r="Z567" s="145"/>
      <c r="AA567" s="145"/>
      <c r="AB567" s="145"/>
      <c r="AC567" s="145"/>
      <c r="AD567" s="145"/>
      <c r="AE567" s="145"/>
      <c r="AF567" s="145"/>
      <c r="AG567" s="145" t="s">
        <v>179</v>
      </c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  <c r="AU567" s="145"/>
      <c r="AV567" s="145"/>
      <c r="AW567" s="145"/>
      <c r="AX567" s="145"/>
      <c r="AY567" s="145"/>
      <c r="AZ567" s="145"/>
      <c r="BA567" s="145"/>
      <c r="BB567" s="145"/>
      <c r="BC567" s="145"/>
      <c r="BD567" s="145"/>
      <c r="BE567" s="145"/>
      <c r="BF567" s="145"/>
      <c r="BG567" s="145"/>
      <c r="BH567" s="145"/>
    </row>
    <row r="568" spans="1:60" ht="22.5" outlineLevel="1" x14ac:dyDescent="0.2">
      <c r="A568" s="166">
        <v>102</v>
      </c>
      <c r="B568" s="167" t="s">
        <v>632</v>
      </c>
      <c r="C568" s="177" t="s">
        <v>633</v>
      </c>
      <c r="D568" s="168" t="s">
        <v>242</v>
      </c>
      <c r="E568" s="169">
        <v>13</v>
      </c>
      <c r="F568" s="170"/>
      <c r="G568" s="171">
        <f>ROUND(E568*F568,2)</f>
        <v>0</v>
      </c>
      <c r="H568" s="170"/>
      <c r="I568" s="171">
        <f>ROUND(E568*H568,2)</f>
        <v>0</v>
      </c>
      <c r="J568" s="170"/>
      <c r="K568" s="171">
        <f>ROUND(E568*J568,2)</f>
        <v>0</v>
      </c>
      <c r="L568" s="171">
        <v>21</v>
      </c>
      <c r="M568" s="171">
        <f>G568*(1+L568/100)</f>
        <v>0</v>
      </c>
      <c r="N568" s="171">
        <v>0</v>
      </c>
      <c r="O568" s="171">
        <f>ROUND(E568*N568,2)</f>
        <v>0</v>
      </c>
      <c r="P568" s="171">
        <v>0</v>
      </c>
      <c r="Q568" s="171">
        <f>ROUND(E568*P568,2)</f>
        <v>0</v>
      </c>
      <c r="R568" s="171"/>
      <c r="S568" s="171" t="s">
        <v>174</v>
      </c>
      <c r="T568" s="172" t="s">
        <v>175</v>
      </c>
      <c r="U568" s="155">
        <v>0</v>
      </c>
      <c r="V568" s="155">
        <f>ROUND(E568*U568,2)</f>
        <v>0</v>
      </c>
      <c r="W568" s="155"/>
      <c r="X568" s="155" t="s">
        <v>176</v>
      </c>
      <c r="Y568" s="145"/>
      <c r="Z568" s="145"/>
      <c r="AA568" s="145"/>
      <c r="AB568" s="145"/>
      <c r="AC568" s="145"/>
      <c r="AD568" s="145"/>
      <c r="AE568" s="145"/>
      <c r="AF568" s="145"/>
      <c r="AG568" s="145" t="s">
        <v>177</v>
      </c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  <c r="AU568" s="145"/>
      <c r="AV568" s="145"/>
      <c r="AW568" s="145"/>
      <c r="AX568" s="145"/>
      <c r="AY568" s="145"/>
      <c r="AZ568" s="145"/>
      <c r="BA568" s="145"/>
      <c r="BB568" s="145"/>
      <c r="BC568" s="145"/>
      <c r="BD568" s="145"/>
      <c r="BE568" s="145"/>
      <c r="BF568" s="145"/>
      <c r="BG568" s="145"/>
      <c r="BH568" s="145"/>
    </row>
    <row r="569" spans="1:60" outlineLevel="1" x14ac:dyDescent="0.2">
      <c r="A569" s="152"/>
      <c r="B569" s="153"/>
      <c r="C569" s="243"/>
      <c r="D569" s="244"/>
      <c r="E569" s="244"/>
      <c r="F569" s="244"/>
      <c r="G569" s="244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55"/>
      <c r="T569" s="155"/>
      <c r="U569" s="155"/>
      <c r="V569" s="155"/>
      <c r="W569" s="155"/>
      <c r="X569" s="155"/>
      <c r="Y569" s="145"/>
      <c r="Z569" s="145"/>
      <c r="AA569" s="145"/>
      <c r="AB569" s="145"/>
      <c r="AC569" s="145"/>
      <c r="AD569" s="145"/>
      <c r="AE569" s="145"/>
      <c r="AF569" s="145"/>
      <c r="AG569" s="145" t="s">
        <v>179</v>
      </c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5"/>
      <c r="AZ569" s="145"/>
      <c r="BA569" s="145"/>
      <c r="BB569" s="145"/>
      <c r="BC569" s="145"/>
      <c r="BD569" s="145"/>
      <c r="BE569" s="145"/>
      <c r="BF569" s="145"/>
      <c r="BG569" s="145"/>
      <c r="BH569" s="145"/>
    </row>
    <row r="570" spans="1:60" outlineLevel="1" x14ac:dyDescent="0.2">
      <c r="A570" s="166">
        <v>103</v>
      </c>
      <c r="B570" s="167" t="s">
        <v>634</v>
      </c>
      <c r="C570" s="177" t="s">
        <v>635</v>
      </c>
      <c r="D570" s="168" t="s">
        <v>247</v>
      </c>
      <c r="E570" s="169">
        <v>2</v>
      </c>
      <c r="F570" s="170"/>
      <c r="G570" s="171">
        <f>ROUND(E570*F570,2)</f>
        <v>0</v>
      </c>
      <c r="H570" s="170"/>
      <c r="I570" s="171">
        <f>ROUND(E570*H570,2)</f>
        <v>0</v>
      </c>
      <c r="J570" s="170"/>
      <c r="K570" s="171">
        <f>ROUND(E570*J570,2)</f>
        <v>0</v>
      </c>
      <c r="L570" s="171">
        <v>21</v>
      </c>
      <c r="M570" s="171">
        <f>G570*(1+L570/100)</f>
        <v>0</v>
      </c>
      <c r="N570" s="171">
        <v>0</v>
      </c>
      <c r="O570" s="171">
        <f>ROUND(E570*N570,2)</f>
        <v>0</v>
      </c>
      <c r="P570" s="171">
        <v>0</v>
      </c>
      <c r="Q570" s="171">
        <f>ROUND(E570*P570,2)</f>
        <v>0</v>
      </c>
      <c r="R570" s="171"/>
      <c r="S570" s="171" t="s">
        <v>174</v>
      </c>
      <c r="T570" s="172" t="s">
        <v>175</v>
      </c>
      <c r="U570" s="155">
        <v>0</v>
      </c>
      <c r="V570" s="155">
        <f>ROUND(E570*U570,2)</f>
        <v>0</v>
      </c>
      <c r="W570" s="155"/>
      <c r="X570" s="155" t="s">
        <v>176</v>
      </c>
      <c r="Y570" s="145"/>
      <c r="Z570" s="145"/>
      <c r="AA570" s="145"/>
      <c r="AB570" s="145"/>
      <c r="AC570" s="145"/>
      <c r="AD570" s="145"/>
      <c r="AE570" s="145"/>
      <c r="AF570" s="145"/>
      <c r="AG570" s="145" t="s">
        <v>177</v>
      </c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5"/>
      <c r="AZ570" s="145"/>
      <c r="BA570" s="145"/>
      <c r="BB570" s="145"/>
      <c r="BC570" s="145"/>
      <c r="BD570" s="145"/>
      <c r="BE570" s="145"/>
      <c r="BF570" s="145"/>
      <c r="BG570" s="145"/>
      <c r="BH570" s="145"/>
    </row>
    <row r="571" spans="1:60" outlineLevel="1" x14ac:dyDescent="0.2">
      <c r="A571" s="152"/>
      <c r="B571" s="153"/>
      <c r="C571" s="243"/>
      <c r="D571" s="244"/>
      <c r="E571" s="244"/>
      <c r="F571" s="244"/>
      <c r="G571" s="244"/>
      <c r="H571" s="155"/>
      <c r="I571" s="155"/>
      <c r="J571" s="155"/>
      <c r="K571" s="155"/>
      <c r="L571" s="155"/>
      <c r="M571" s="155"/>
      <c r="N571" s="155"/>
      <c r="O571" s="155"/>
      <c r="P571" s="155"/>
      <c r="Q571" s="155"/>
      <c r="R571" s="155"/>
      <c r="S571" s="155"/>
      <c r="T571" s="155"/>
      <c r="U571" s="155"/>
      <c r="V571" s="155"/>
      <c r="W571" s="155"/>
      <c r="X571" s="155"/>
      <c r="Y571" s="145"/>
      <c r="Z571" s="145"/>
      <c r="AA571" s="145"/>
      <c r="AB571" s="145"/>
      <c r="AC571" s="145"/>
      <c r="AD571" s="145"/>
      <c r="AE571" s="145"/>
      <c r="AF571" s="145"/>
      <c r="AG571" s="145" t="s">
        <v>179</v>
      </c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45"/>
      <c r="AX571" s="145"/>
      <c r="AY571" s="145"/>
      <c r="AZ571" s="145"/>
      <c r="BA571" s="145"/>
      <c r="BB571" s="145"/>
      <c r="BC571" s="145"/>
      <c r="BD571" s="145"/>
      <c r="BE571" s="145"/>
      <c r="BF571" s="145"/>
      <c r="BG571" s="145"/>
      <c r="BH571" s="145"/>
    </row>
    <row r="572" spans="1:60" outlineLevel="1" x14ac:dyDescent="0.2">
      <c r="A572" s="166">
        <v>104</v>
      </c>
      <c r="B572" s="167" t="s">
        <v>636</v>
      </c>
      <c r="C572" s="177" t="s">
        <v>637</v>
      </c>
      <c r="D572" s="168" t="s">
        <v>247</v>
      </c>
      <c r="E572" s="169">
        <v>4</v>
      </c>
      <c r="F572" s="170"/>
      <c r="G572" s="171">
        <f>ROUND(E572*F572,2)</f>
        <v>0</v>
      </c>
      <c r="H572" s="170"/>
      <c r="I572" s="171">
        <f>ROUND(E572*H572,2)</f>
        <v>0</v>
      </c>
      <c r="J572" s="170"/>
      <c r="K572" s="171">
        <f>ROUND(E572*J572,2)</f>
        <v>0</v>
      </c>
      <c r="L572" s="171">
        <v>21</v>
      </c>
      <c r="M572" s="171">
        <f>G572*(1+L572/100)</f>
        <v>0</v>
      </c>
      <c r="N572" s="171">
        <v>0</v>
      </c>
      <c r="O572" s="171">
        <f>ROUND(E572*N572,2)</f>
        <v>0</v>
      </c>
      <c r="P572" s="171">
        <v>0</v>
      </c>
      <c r="Q572" s="171">
        <f>ROUND(E572*P572,2)</f>
        <v>0</v>
      </c>
      <c r="R572" s="171"/>
      <c r="S572" s="171" t="s">
        <v>174</v>
      </c>
      <c r="T572" s="172" t="s">
        <v>175</v>
      </c>
      <c r="U572" s="155">
        <v>0</v>
      </c>
      <c r="V572" s="155">
        <f>ROUND(E572*U572,2)</f>
        <v>0</v>
      </c>
      <c r="W572" s="155"/>
      <c r="X572" s="155" t="s">
        <v>176</v>
      </c>
      <c r="Y572" s="145"/>
      <c r="Z572" s="145"/>
      <c r="AA572" s="145"/>
      <c r="AB572" s="145"/>
      <c r="AC572" s="145"/>
      <c r="AD572" s="145"/>
      <c r="AE572" s="145"/>
      <c r="AF572" s="145"/>
      <c r="AG572" s="145" t="s">
        <v>177</v>
      </c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45"/>
      <c r="AX572" s="145"/>
      <c r="AY572" s="145"/>
      <c r="AZ572" s="145"/>
      <c r="BA572" s="145"/>
      <c r="BB572" s="145"/>
      <c r="BC572" s="145"/>
      <c r="BD572" s="145"/>
      <c r="BE572" s="145"/>
      <c r="BF572" s="145"/>
      <c r="BG572" s="145"/>
      <c r="BH572" s="145"/>
    </row>
    <row r="573" spans="1:60" outlineLevel="1" x14ac:dyDescent="0.2">
      <c r="A573" s="152"/>
      <c r="B573" s="153"/>
      <c r="C573" s="243"/>
      <c r="D573" s="244"/>
      <c r="E573" s="244"/>
      <c r="F573" s="244"/>
      <c r="G573" s="244"/>
      <c r="H573" s="155"/>
      <c r="I573" s="155"/>
      <c r="J573" s="155"/>
      <c r="K573" s="155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  <c r="W573" s="155"/>
      <c r="X573" s="155"/>
      <c r="Y573" s="145"/>
      <c r="Z573" s="145"/>
      <c r="AA573" s="145"/>
      <c r="AB573" s="145"/>
      <c r="AC573" s="145"/>
      <c r="AD573" s="145"/>
      <c r="AE573" s="145"/>
      <c r="AF573" s="145"/>
      <c r="AG573" s="145" t="s">
        <v>179</v>
      </c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45"/>
      <c r="AX573" s="145"/>
      <c r="AY573" s="145"/>
      <c r="AZ573" s="145"/>
      <c r="BA573" s="145"/>
      <c r="BB573" s="145"/>
      <c r="BC573" s="145"/>
      <c r="BD573" s="145"/>
      <c r="BE573" s="145"/>
      <c r="BF573" s="145"/>
      <c r="BG573" s="145"/>
      <c r="BH573" s="145"/>
    </row>
    <row r="574" spans="1:60" outlineLevel="1" x14ac:dyDescent="0.2">
      <c r="A574" s="166">
        <v>105</v>
      </c>
      <c r="B574" s="167" t="s">
        <v>638</v>
      </c>
      <c r="C574" s="177" t="s">
        <v>639</v>
      </c>
      <c r="D574" s="168" t="s">
        <v>247</v>
      </c>
      <c r="E574" s="169">
        <v>7</v>
      </c>
      <c r="F574" s="170"/>
      <c r="G574" s="171">
        <f>ROUND(E574*F574,2)</f>
        <v>0</v>
      </c>
      <c r="H574" s="170"/>
      <c r="I574" s="171">
        <f>ROUND(E574*H574,2)</f>
        <v>0</v>
      </c>
      <c r="J574" s="170"/>
      <c r="K574" s="171">
        <f>ROUND(E574*J574,2)</f>
        <v>0</v>
      </c>
      <c r="L574" s="171">
        <v>21</v>
      </c>
      <c r="M574" s="171">
        <f>G574*(1+L574/100)</f>
        <v>0</v>
      </c>
      <c r="N574" s="171">
        <v>0</v>
      </c>
      <c r="O574" s="171">
        <f>ROUND(E574*N574,2)</f>
        <v>0</v>
      </c>
      <c r="P574" s="171">
        <v>0</v>
      </c>
      <c r="Q574" s="171">
        <f>ROUND(E574*P574,2)</f>
        <v>0</v>
      </c>
      <c r="R574" s="171"/>
      <c r="S574" s="171" t="s">
        <v>174</v>
      </c>
      <c r="T574" s="172" t="s">
        <v>175</v>
      </c>
      <c r="U574" s="155">
        <v>0</v>
      </c>
      <c r="V574" s="155">
        <f>ROUND(E574*U574,2)</f>
        <v>0</v>
      </c>
      <c r="W574" s="155"/>
      <c r="X574" s="155" t="s">
        <v>176</v>
      </c>
      <c r="Y574" s="145"/>
      <c r="Z574" s="145"/>
      <c r="AA574" s="145"/>
      <c r="AB574" s="145"/>
      <c r="AC574" s="145"/>
      <c r="AD574" s="145"/>
      <c r="AE574" s="145"/>
      <c r="AF574" s="145"/>
      <c r="AG574" s="145" t="s">
        <v>177</v>
      </c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  <c r="BC574" s="145"/>
      <c r="BD574" s="145"/>
      <c r="BE574" s="145"/>
      <c r="BF574" s="145"/>
      <c r="BG574" s="145"/>
      <c r="BH574" s="145"/>
    </row>
    <row r="575" spans="1:60" outlineLevel="1" x14ac:dyDescent="0.2">
      <c r="A575" s="152"/>
      <c r="B575" s="153"/>
      <c r="C575" s="243"/>
      <c r="D575" s="244"/>
      <c r="E575" s="244"/>
      <c r="F575" s="244"/>
      <c r="G575" s="244"/>
      <c r="H575" s="155"/>
      <c r="I575" s="155"/>
      <c r="J575" s="155"/>
      <c r="K575" s="155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  <c r="W575" s="155"/>
      <c r="X575" s="155"/>
      <c r="Y575" s="145"/>
      <c r="Z575" s="145"/>
      <c r="AA575" s="145"/>
      <c r="AB575" s="145"/>
      <c r="AC575" s="145"/>
      <c r="AD575" s="145"/>
      <c r="AE575" s="145"/>
      <c r="AF575" s="145"/>
      <c r="AG575" s="145" t="s">
        <v>179</v>
      </c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  <c r="BC575" s="145"/>
      <c r="BD575" s="145"/>
      <c r="BE575" s="145"/>
      <c r="BF575" s="145"/>
      <c r="BG575" s="145"/>
      <c r="BH575" s="145"/>
    </row>
    <row r="576" spans="1:60" ht="22.5" outlineLevel="1" x14ac:dyDescent="0.2">
      <c r="A576" s="166">
        <v>106</v>
      </c>
      <c r="B576" s="167" t="s">
        <v>249</v>
      </c>
      <c r="C576" s="177" t="s">
        <v>640</v>
      </c>
      <c r="D576" s="168" t="s">
        <v>242</v>
      </c>
      <c r="E576" s="169">
        <v>5.6</v>
      </c>
      <c r="F576" s="170"/>
      <c r="G576" s="171">
        <f>ROUND(E576*F576,2)</f>
        <v>0</v>
      </c>
      <c r="H576" s="170"/>
      <c r="I576" s="171">
        <f>ROUND(E576*H576,2)</f>
        <v>0</v>
      </c>
      <c r="J576" s="170"/>
      <c r="K576" s="171">
        <f>ROUND(E576*J576,2)</f>
        <v>0</v>
      </c>
      <c r="L576" s="171">
        <v>21</v>
      </c>
      <c r="M576" s="171">
        <f>G576*(1+L576/100)</f>
        <v>0</v>
      </c>
      <c r="N576" s="171">
        <v>0</v>
      </c>
      <c r="O576" s="171">
        <f>ROUND(E576*N576,2)</f>
        <v>0</v>
      </c>
      <c r="P576" s="171">
        <v>0</v>
      </c>
      <c r="Q576" s="171">
        <f>ROUND(E576*P576,2)</f>
        <v>0</v>
      </c>
      <c r="R576" s="171"/>
      <c r="S576" s="171" t="s">
        <v>174</v>
      </c>
      <c r="T576" s="172" t="s">
        <v>175</v>
      </c>
      <c r="U576" s="155">
        <v>0</v>
      </c>
      <c r="V576" s="155">
        <f>ROUND(E576*U576,2)</f>
        <v>0</v>
      </c>
      <c r="W576" s="155"/>
      <c r="X576" s="155" t="s">
        <v>176</v>
      </c>
      <c r="Y576" s="145"/>
      <c r="Z576" s="145"/>
      <c r="AA576" s="145"/>
      <c r="AB576" s="145"/>
      <c r="AC576" s="145"/>
      <c r="AD576" s="145"/>
      <c r="AE576" s="145"/>
      <c r="AF576" s="145"/>
      <c r="AG576" s="145" t="s">
        <v>177</v>
      </c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45"/>
      <c r="AX576" s="145"/>
      <c r="AY576" s="145"/>
      <c r="AZ576" s="145"/>
      <c r="BA576" s="145"/>
      <c r="BB576" s="145"/>
      <c r="BC576" s="145"/>
      <c r="BD576" s="145"/>
      <c r="BE576" s="145"/>
      <c r="BF576" s="145"/>
      <c r="BG576" s="145"/>
      <c r="BH576" s="145"/>
    </row>
    <row r="577" spans="1:60" outlineLevel="1" x14ac:dyDescent="0.2">
      <c r="A577" s="152"/>
      <c r="B577" s="153"/>
      <c r="C577" s="243"/>
      <c r="D577" s="244"/>
      <c r="E577" s="244"/>
      <c r="F577" s="244"/>
      <c r="G577" s="244"/>
      <c r="H577" s="155"/>
      <c r="I577" s="155"/>
      <c r="J577" s="155"/>
      <c r="K577" s="155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  <c r="W577" s="155"/>
      <c r="X577" s="155"/>
      <c r="Y577" s="145"/>
      <c r="Z577" s="145"/>
      <c r="AA577" s="145"/>
      <c r="AB577" s="145"/>
      <c r="AC577" s="145"/>
      <c r="AD577" s="145"/>
      <c r="AE577" s="145"/>
      <c r="AF577" s="145"/>
      <c r="AG577" s="145" t="s">
        <v>179</v>
      </c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45"/>
      <c r="AX577" s="145"/>
      <c r="AY577" s="145"/>
      <c r="AZ577" s="145"/>
      <c r="BA577" s="145"/>
      <c r="BB577" s="145"/>
      <c r="BC577" s="145"/>
      <c r="BD577" s="145"/>
      <c r="BE577" s="145"/>
      <c r="BF577" s="145"/>
      <c r="BG577" s="145"/>
      <c r="BH577" s="145"/>
    </row>
    <row r="578" spans="1:60" outlineLevel="1" x14ac:dyDescent="0.2">
      <c r="A578" s="152">
        <v>107</v>
      </c>
      <c r="B578" s="153" t="s">
        <v>641</v>
      </c>
      <c r="C578" s="179" t="s">
        <v>642</v>
      </c>
      <c r="D578" s="154" t="s">
        <v>0</v>
      </c>
      <c r="E578" s="173"/>
      <c r="F578" s="156"/>
      <c r="G578" s="155">
        <f>ROUND(E578*F578,2)</f>
        <v>0</v>
      </c>
      <c r="H578" s="156"/>
      <c r="I578" s="155">
        <f>ROUND(E578*H578,2)</f>
        <v>0</v>
      </c>
      <c r="J578" s="156"/>
      <c r="K578" s="155">
        <f>ROUND(E578*J578,2)</f>
        <v>0</v>
      </c>
      <c r="L578" s="155">
        <v>21</v>
      </c>
      <c r="M578" s="155">
        <f>G578*(1+L578/100)</f>
        <v>0</v>
      </c>
      <c r="N578" s="155">
        <v>0</v>
      </c>
      <c r="O578" s="155">
        <f>ROUND(E578*N578,2)</f>
        <v>0</v>
      </c>
      <c r="P578" s="155">
        <v>0</v>
      </c>
      <c r="Q578" s="155">
        <f>ROUND(E578*P578,2)</f>
        <v>0</v>
      </c>
      <c r="R578" s="155" t="s">
        <v>250</v>
      </c>
      <c r="S578" s="155" t="s">
        <v>182</v>
      </c>
      <c r="T578" s="155" t="s">
        <v>182</v>
      </c>
      <c r="U578" s="155">
        <v>0</v>
      </c>
      <c r="V578" s="155">
        <f>ROUND(E578*U578,2)</f>
        <v>0</v>
      </c>
      <c r="W578" s="155"/>
      <c r="X578" s="155" t="s">
        <v>228</v>
      </c>
      <c r="Y578" s="145"/>
      <c r="Z578" s="145"/>
      <c r="AA578" s="145"/>
      <c r="AB578" s="145"/>
      <c r="AC578" s="145"/>
      <c r="AD578" s="145"/>
      <c r="AE578" s="145"/>
      <c r="AF578" s="145"/>
      <c r="AG578" s="145" t="s">
        <v>229</v>
      </c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45"/>
      <c r="AX578" s="145"/>
      <c r="AY578" s="145"/>
      <c r="AZ578" s="145"/>
      <c r="BA578" s="145"/>
      <c r="BB578" s="145"/>
      <c r="BC578" s="145"/>
      <c r="BD578" s="145"/>
      <c r="BE578" s="145"/>
      <c r="BF578" s="145"/>
      <c r="BG578" s="145"/>
      <c r="BH578" s="145"/>
    </row>
    <row r="579" spans="1:60" outlineLevel="1" x14ac:dyDescent="0.2">
      <c r="A579" s="152"/>
      <c r="B579" s="153"/>
      <c r="C579" s="245" t="s">
        <v>237</v>
      </c>
      <c r="D579" s="246"/>
      <c r="E579" s="246"/>
      <c r="F579" s="246"/>
      <c r="G579" s="246"/>
      <c r="H579" s="155"/>
      <c r="I579" s="155"/>
      <c r="J579" s="155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155"/>
      <c r="Y579" s="145"/>
      <c r="Z579" s="145"/>
      <c r="AA579" s="145"/>
      <c r="AB579" s="145"/>
      <c r="AC579" s="145"/>
      <c r="AD579" s="145"/>
      <c r="AE579" s="145"/>
      <c r="AF579" s="145"/>
      <c r="AG579" s="145" t="s">
        <v>207</v>
      </c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45"/>
      <c r="AX579" s="145"/>
      <c r="AY579" s="145"/>
      <c r="AZ579" s="145"/>
      <c r="BA579" s="145"/>
      <c r="BB579" s="145"/>
      <c r="BC579" s="145"/>
      <c r="BD579" s="145"/>
      <c r="BE579" s="145"/>
      <c r="BF579" s="145"/>
      <c r="BG579" s="145"/>
      <c r="BH579" s="145"/>
    </row>
    <row r="580" spans="1:60" outlineLevel="1" x14ac:dyDescent="0.2">
      <c r="A580" s="152"/>
      <c r="B580" s="153"/>
      <c r="C580" s="239"/>
      <c r="D580" s="240"/>
      <c r="E580" s="240"/>
      <c r="F580" s="240"/>
      <c r="G580" s="240"/>
      <c r="H580" s="155"/>
      <c r="I580" s="155"/>
      <c r="J580" s="155"/>
      <c r="K580" s="155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X580" s="155"/>
      <c r="Y580" s="145"/>
      <c r="Z580" s="145"/>
      <c r="AA580" s="145"/>
      <c r="AB580" s="145"/>
      <c r="AC580" s="145"/>
      <c r="AD580" s="145"/>
      <c r="AE580" s="145"/>
      <c r="AF580" s="145"/>
      <c r="AG580" s="145" t="s">
        <v>179</v>
      </c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45"/>
      <c r="AX580" s="145"/>
      <c r="AY580" s="145"/>
      <c r="AZ580" s="145"/>
      <c r="BA580" s="145"/>
      <c r="BB580" s="145"/>
      <c r="BC580" s="145"/>
      <c r="BD580" s="145"/>
      <c r="BE580" s="145"/>
      <c r="BF580" s="145"/>
      <c r="BG580" s="145"/>
      <c r="BH580" s="145"/>
    </row>
    <row r="581" spans="1:60" x14ac:dyDescent="0.2">
      <c r="A581" s="160" t="s">
        <v>171</v>
      </c>
      <c r="B581" s="161" t="s">
        <v>124</v>
      </c>
      <c r="C581" s="176" t="s">
        <v>125</v>
      </c>
      <c r="D581" s="162"/>
      <c r="E581" s="163"/>
      <c r="F581" s="164"/>
      <c r="G581" s="164">
        <f>SUMIF(AG582:AG589,"&lt;&gt;NOR",G582:G589)</f>
        <v>0</v>
      </c>
      <c r="H581" s="164"/>
      <c r="I581" s="164">
        <f>SUM(I582:I589)</f>
        <v>0</v>
      </c>
      <c r="J581" s="164"/>
      <c r="K581" s="164">
        <f>SUM(K582:K589)</f>
        <v>0</v>
      </c>
      <c r="L581" s="164"/>
      <c r="M581" s="164">
        <f>SUM(M582:M589)</f>
        <v>0</v>
      </c>
      <c r="N581" s="164"/>
      <c r="O581" s="164">
        <f>SUM(O582:O589)</f>
        <v>0.02</v>
      </c>
      <c r="P581" s="164"/>
      <c r="Q581" s="164">
        <f>SUM(Q582:Q589)</f>
        <v>0</v>
      </c>
      <c r="R581" s="164"/>
      <c r="S581" s="164"/>
      <c r="T581" s="165"/>
      <c r="U581" s="159"/>
      <c r="V581" s="159">
        <f>SUM(V582:V589)</f>
        <v>29.45</v>
      </c>
      <c r="W581" s="159"/>
      <c r="X581" s="159"/>
      <c r="AG581" t="s">
        <v>172</v>
      </c>
    </row>
    <row r="582" spans="1:60" outlineLevel="1" x14ac:dyDescent="0.2">
      <c r="A582" s="166">
        <v>108</v>
      </c>
      <c r="B582" s="167" t="s">
        <v>643</v>
      </c>
      <c r="C582" s="177" t="s">
        <v>644</v>
      </c>
      <c r="D582" s="168" t="s">
        <v>193</v>
      </c>
      <c r="E582" s="169">
        <v>294.52499999999998</v>
      </c>
      <c r="F582" s="170"/>
      <c r="G582" s="171">
        <f>ROUND(E582*F582,2)</f>
        <v>0</v>
      </c>
      <c r="H582" s="170"/>
      <c r="I582" s="171">
        <f>ROUND(E582*H582,2)</f>
        <v>0</v>
      </c>
      <c r="J582" s="170"/>
      <c r="K582" s="171">
        <f>ROUND(E582*J582,2)</f>
        <v>0</v>
      </c>
      <c r="L582" s="171">
        <v>21</v>
      </c>
      <c r="M582" s="171">
        <f>G582*(1+L582/100)</f>
        <v>0</v>
      </c>
      <c r="N582" s="171">
        <v>8.0000000000000007E-5</v>
      </c>
      <c r="O582" s="171">
        <f>ROUND(E582*N582,2)</f>
        <v>0.02</v>
      </c>
      <c r="P582" s="171">
        <v>0</v>
      </c>
      <c r="Q582" s="171">
        <f>ROUND(E582*P582,2)</f>
        <v>0</v>
      </c>
      <c r="R582" s="171" t="s">
        <v>645</v>
      </c>
      <c r="S582" s="171" t="s">
        <v>182</v>
      </c>
      <c r="T582" s="172" t="s">
        <v>182</v>
      </c>
      <c r="U582" s="155">
        <v>0.1</v>
      </c>
      <c r="V582" s="155">
        <f>ROUND(E582*U582,2)</f>
        <v>29.45</v>
      </c>
      <c r="W582" s="155"/>
      <c r="X582" s="155" t="s">
        <v>176</v>
      </c>
      <c r="Y582" s="145"/>
      <c r="Z582" s="145"/>
      <c r="AA582" s="145"/>
      <c r="AB582" s="145"/>
      <c r="AC582" s="145"/>
      <c r="AD582" s="145"/>
      <c r="AE582" s="145"/>
      <c r="AF582" s="145"/>
      <c r="AG582" s="145" t="s">
        <v>177</v>
      </c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  <c r="AU582" s="145"/>
      <c r="AV582" s="145"/>
      <c r="AW582" s="145"/>
      <c r="AX582" s="145"/>
      <c r="AY582" s="145"/>
      <c r="AZ582" s="145"/>
      <c r="BA582" s="145"/>
      <c r="BB582" s="145"/>
      <c r="BC582" s="145"/>
      <c r="BD582" s="145"/>
      <c r="BE582" s="145"/>
      <c r="BF582" s="145"/>
      <c r="BG582" s="145"/>
      <c r="BH582" s="145"/>
    </row>
    <row r="583" spans="1:60" outlineLevel="1" x14ac:dyDescent="0.2">
      <c r="A583" s="152"/>
      <c r="B583" s="153"/>
      <c r="C583" s="241" t="s">
        <v>646</v>
      </c>
      <c r="D583" s="242"/>
      <c r="E583" s="242"/>
      <c r="F583" s="242"/>
      <c r="G583" s="242"/>
      <c r="H583" s="155"/>
      <c r="I583" s="155"/>
      <c r="J583" s="155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X583" s="155"/>
      <c r="Y583" s="145"/>
      <c r="Z583" s="145"/>
      <c r="AA583" s="145"/>
      <c r="AB583" s="145"/>
      <c r="AC583" s="145"/>
      <c r="AD583" s="145"/>
      <c r="AE583" s="145"/>
      <c r="AF583" s="145"/>
      <c r="AG583" s="145" t="s">
        <v>191</v>
      </c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  <c r="AU583" s="145"/>
      <c r="AV583" s="145"/>
      <c r="AW583" s="145"/>
      <c r="AX583" s="145"/>
      <c r="AY583" s="145"/>
      <c r="AZ583" s="145"/>
      <c r="BA583" s="145"/>
      <c r="BB583" s="145"/>
      <c r="BC583" s="145"/>
      <c r="BD583" s="145"/>
      <c r="BE583" s="145"/>
      <c r="BF583" s="145"/>
      <c r="BG583" s="145"/>
      <c r="BH583" s="145"/>
    </row>
    <row r="584" spans="1:60" outlineLevel="1" x14ac:dyDescent="0.2">
      <c r="A584" s="152"/>
      <c r="B584" s="153"/>
      <c r="C584" s="178" t="s">
        <v>232</v>
      </c>
      <c r="D584" s="157"/>
      <c r="E584" s="158"/>
      <c r="F584" s="155"/>
      <c r="G584" s="155"/>
      <c r="H584" s="155"/>
      <c r="I584" s="155"/>
      <c r="J584" s="155"/>
      <c r="K584" s="155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X584" s="155"/>
      <c r="Y584" s="145"/>
      <c r="Z584" s="145"/>
      <c r="AA584" s="145"/>
      <c r="AB584" s="145"/>
      <c r="AC584" s="145"/>
      <c r="AD584" s="145"/>
      <c r="AE584" s="145"/>
      <c r="AF584" s="145"/>
      <c r="AG584" s="145" t="s">
        <v>178</v>
      </c>
      <c r="AH584" s="145">
        <v>0</v>
      </c>
      <c r="AI584" s="145"/>
      <c r="AJ584" s="145"/>
      <c r="AK584" s="145"/>
      <c r="AL584" s="145"/>
      <c r="AM584" s="145"/>
      <c r="AN584" s="145"/>
      <c r="AO584" s="145"/>
      <c r="AP584" s="145"/>
      <c r="AQ584" s="145"/>
      <c r="AR584" s="145"/>
      <c r="AS584" s="145"/>
      <c r="AT584" s="145"/>
      <c r="AU584" s="145"/>
      <c r="AV584" s="145"/>
      <c r="AW584" s="145"/>
      <c r="AX584" s="145"/>
      <c r="AY584" s="145"/>
      <c r="AZ584" s="145"/>
      <c r="BA584" s="145"/>
      <c r="BB584" s="145"/>
      <c r="BC584" s="145"/>
      <c r="BD584" s="145"/>
      <c r="BE584" s="145"/>
      <c r="BF584" s="145"/>
      <c r="BG584" s="145"/>
      <c r="BH584" s="145"/>
    </row>
    <row r="585" spans="1:60" outlineLevel="1" x14ac:dyDescent="0.2">
      <c r="A585" s="152"/>
      <c r="B585" s="153"/>
      <c r="C585" s="178" t="s">
        <v>535</v>
      </c>
      <c r="D585" s="157"/>
      <c r="E585" s="158">
        <v>294.52499999999998</v>
      </c>
      <c r="F585" s="155"/>
      <c r="G585" s="155"/>
      <c r="H585" s="155"/>
      <c r="I585" s="155"/>
      <c r="J585" s="155"/>
      <c r="K585" s="155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X585" s="155"/>
      <c r="Y585" s="145"/>
      <c r="Z585" s="145"/>
      <c r="AA585" s="145"/>
      <c r="AB585" s="145"/>
      <c r="AC585" s="145"/>
      <c r="AD585" s="145"/>
      <c r="AE585" s="145"/>
      <c r="AF585" s="145"/>
      <c r="AG585" s="145" t="s">
        <v>178</v>
      </c>
      <c r="AH585" s="145">
        <v>0</v>
      </c>
      <c r="AI585" s="145"/>
      <c r="AJ585" s="145"/>
      <c r="AK585" s="145"/>
      <c r="AL585" s="145"/>
      <c r="AM585" s="145"/>
      <c r="AN585" s="145"/>
      <c r="AO585" s="145"/>
      <c r="AP585" s="145"/>
      <c r="AQ585" s="145"/>
      <c r="AR585" s="145"/>
      <c r="AS585" s="145"/>
      <c r="AT585" s="145"/>
      <c r="AU585" s="145"/>
      <c r="AV585" s="145"/>
      <c r="AW585" s="145"/>
      <c r="AX585" s="145"/>
      <c r="AY585" s="145"/>
      <c r="AZ585" s="145"/>
      <c r="BA585" s="145"/>
      <c r="BB585" s="145"/>
      <c r="BC585" s="145"/>
      <c r="BD585" s="145"/>
      <c r="BE585" s="145"/>
      <c r="BF585" s="145"/>
      <c r="BG585" s="145"/>
      <c r="BH585" s="145"/>
    </row>
    <row r="586" spans="1:60" outlineLevel="1" x14ac:dyDescent="0.2">
      <c r="A586" s="152"/>
      <c r="B586" s="153"/>
      <c r="C586" s="239"/>
      <c r="D586" s="240"/>
      <c r="E586" s="240"/>
      <c r="F586" s="240"/>
      <c r="G586" s="240"/>
      <c r="H586" s="155"/>
      <c r="I586" s="155"/>
      <c r="J586" s="155"/>
      <c r="K586" s="155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X586" s="155"/>
      <c r="Y586" s="145"/>
      <c r="Z586" s="145"/>
      <c r="AA586" s="145"/>
      <c r="AB586" s="145"/>
      <c r="AC586" s="145"/>
      <c r="AD586" s="145"/>
      <c r="AE586" s="145"/>
      <c r="AF586" s="145"/>
      <c r="AG586" s="145" t="s">
        <v>179</v>
      </c>
      <c r="AH586" s="145"/>
      <c r="AI586" s="145"/>
      <c r="AJ586" s="145"/>
      <c r="AK586" s="145"/>
      <c r="AL586" s="145"/>
      <c r="AM586" s="145"/>
      <c r="AN586" s="145"/>
      <c r="AO586" s="145"/>
      <c r="AP586" s="145"/>
      <c r="AQ586" s="145"/>
      <c r="AR586" s="145"/>
      <c r="AS586" s="145"/>
      <c r="AT586" s="145"/>
      <c r="AU586" s="145"/>
      <c r="AV586" s="145"/>
      <c r="AW586" s="145"/>
      <c r="AX586" s="145"/>
      <c r="AY586" s="145"/>
      <c r="AZ586" s="145"/>
      <c r="BA586" s="145"/>
      <c r="BB586" s="145"/>
      <c r="BC586" s="145"/>
      <c r="BD586" s="145"/>
      <c r="BE586" s="145"/>
      <c r="BF586" s="145"/>
      <c r="BG586" s="145"/>
      <c r="BH586" s="145"/>
    </row>
    <row r="587" spans="1:60" outlineLevel="1" x14ac:dyDescent="0.2">
      <c r="A587" s="152">
        <v>109</v>
      </c>
      <c r="B587" s="153" t="s">
        <v>647</v>
      </c>
      <c r="C587" s="179" t="s">
        <v>648</v>
      </c>
      <c r="D587" s="154" t="s">
        <v>0</v>
      </c>
      <c r="E587" s="173"/>
      <c r="F587" s="156"/>
      <c r="G587" s="155">
        <f>ROUND(E587*F587,2)</f>
        <v>0</v>
      </c>
      <c r="H587" s="156"/>
      <c r="I587" s="155">
        <f>ROUND(E587*H587,2)</f>
        <v>0</v>
      </c>
      <c r="J587" s="156"/>
      <c r="K587" s="155">
        <f>ROUND(E587*J587,2)</f>
        <v>0</v>
      </c>
      <c r="L587" s="155">
        <v>21</v>
      </c>
      <c r="M587" s="155">
        <f>G587*(1+L587/100)</f>
        <v>0</v>
      </c>
      <c r="N587" s="155">
        <v>0</v>
      </c>
      <c r="O587" s="155">
        <f>ROUND(E587*N587,2)</f>
        <v>0</v>
      </c>
      <c r="P587" s="155">
        <v>0</v>
      </c>
      <c r="Q587" s="155">
        <f>ROUND(E587*P587,2)</f>
        <v>0</v>
      </c>
      <c r="R587" s="155" t="s">
        <v>645</v>
      </c>
      <c r="S587" s="155" t="s">
        <v>182</v>
      </c>
      <c r="T587" s="155" t="s">
        <v>182</v>
      </c>
      <c r="U587" s="155">
        <v>0.02</v>
      </c>
      <c r="V587" s="155">
        <f>ROUND(E587*U587,2)</f>
        <v>0</v>
      </c>
      <c r="W587" s="155"/>
      <c r="X587" s="155" t="s">
        <v>228</v>
      </c>
      <c r="Y587" s="145"/>
      <c r="Z587" s="145"/>
      <c r="AA587" s="145"/>
      <c r="AB587" s="145"/>
      <c r="AC587" s="145"/>
      <c r="AD587" s="145"/>
      <c r="AE587" s="145"/>
      <c r="AF587" s="145"/>
      <c r="AG587" s="145" t="s">
        <v>229</v>
      </c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  <c r="BC587" s="145"/>
      <c r="BD587" s="145"/>
      <c r="BE587" s="145"/>
      <c r="BF587" s="145"/>
      <c r="BG587" s="145"/>
      <c r="BH587" s="145"/>
    </row>
    <row r="588" spans="1:60" outlineLevel="1" x14ac:dyDescent="0.2">
      <c r="A588" s="152"/>
      <c r="B588" s="153"/>
      <c r="C588" s="245" t="s">
        <v>237</v>
      </c>
      <c r="D588" s="246"/>
      <c r="E588" s="246"/>
      <c r="F588" s="246"/>
      <c r="G588" s="246"/>
      <c r="H588" s="155"/>
      <c r="I588" s="155"/>
      <c r="J588" s="155"/>
      <c r="K588" s="155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X588" s="155"/>
      <c r="Y588" s="145"/>
      <c r="Z588" s="145"/>
      <c r="AA588" s="145"/>
      <c r="AB588" s="145"/>
      <c r="AC588" s="145"/>
      <c r="AD588" s="145"/>
      <c r="AE588" s="145"/>
      <c r="AF588" s="145"/>
      <c r="AG588" s="145" t="s">
        <v>207</v>
      </c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  <c r="BC588" s="145"/>
      <c r="BD588" s="145"/>
      <c r="BE588" s="145"/>
      <c r="BF588" s="145"/>
      <c r="BG588" s="145"/>
      <c r="BH588" s="145"/>
    </row>
    <row r="589" spans="1:60" outlineLevel="1" x14ac:dyDescent="0.2">
      <c r="A589" s="152"/>
      <c r="B589" s="153"/>
      <c r="C589" s="239"/>
      <c r="D589" s="240"/>
      <c r="E589" s="240"/>
      <c r="F589" s="240"/>
      <c r="G589" s="240"/>
      <c r="H589" s="155"/>
      <c r="I589" s="155"/>
      <c r="J589" s="155"/>
      <c r="K589" s="155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  <c r="W589" s="155"/>
      <c r="X589" s="155"/>
      <c r="Y589" s="145"/>
      <c r="Z589" s="145"/>
      <c r="AA589" s="145"/>
      <c r="AB589" s="145"/>
      <c r="AC589" s="145"/>
      <c r="AD589" s="145"/>
      <c r="AE589" s="145"/>
      <c r="AF589" s="145"/>
      <c r="AG589" s="145" t="s">
        <v>179</v>
      </c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45"/>
      <c r="AX589" s="145"/>
      <c r="AY589" s="145"/>
      <c r="AZ589" s="145"/>
      <c r="BA589" s="145"/>
      <c r="BB589" s="145"/>
      <c r="BC589" s="145"/>
      <c r="BD589" s="145"/>
      <c r="BE589" s="145"/>
      <c r="BF589" s="145"/>
      <c r="BG589" s="145"/>
      <c r="BH589" s="145"/>
    </row>
    <row r="590" spans="1:60" x14ac:dyDescent="0.2">
      <c r="A590" s="160" t="s">
        <v>171</v>
      </c>
      <c r="B590" s="161" t="s">
        <v>126</v>
      </c>
      <c r="C590" s="176" t="s">
        <v>127</v>
      </c>
      <c r="D590" s="162"/>
      <c r="E590" s="163"/>
      <c r="F590" s="164"/>
      <c r="G590" s="164">
        <f>SUMIF(AG591:AG607,"&lt;&gt;NOR",G591:G607)</f>
        <v>0</v>
      </c>
      <c r="H590" s="164"/>
      <c r="I590" s="164">
        <f>SUM(I591:I607)</f>
        <v>0</v>
      </c>
      <c r="J590" s="164"/>
      <c r="K590" s="164">
        <f>SUM(K591:K607)</f>
        <v>0</v>
      </c>
      <c r="L590" s="164"/>
      <c r="M590" s="164">
        <f>SUM(M591:M607)</f>
        <v>0</v>
      </c>
      <c r="N590" s="164"/>
      <c r="O590" s="164">
        <f>SUM(O591:O607)</f>
        <v>0</v>
      </c>
      <c r="P590" s="164"/>
      <c r="Q590" s="164">
        <f>SUM(Q591:Q607)</f>
        <v>0</v>
      </c>
      <c r="R590" s="164"/>
      <c r="S590" s="164"/>
      <c r="T590" s="165"/>
      <c r="U590" s="159"/>
      <c r="V590" s="159">
        <f>SUM(V591:V607)</f>
        <v>0</v>
      </c>
      <c r="W590" s="159"/>
      <c r="X590" s="159"/>
      <c r="AG590" t="s">
        <v>172</v>
      </c>
    </row>
    <row r="591" spans="1:60" ht="22.5" outlineLevel="1" x14ac:dyDescent="0.2">
      <c r="A591" s="166">
        <v>110</v>
      </c>
      <c r="B591" s="167" t="s">
        <v>253</v>
      </c>
      <c r="C591" s="177" t="s">
        <v>649</v>
      </c>
      <c r="D591" s="168" t="s">
        <v>247</v>
      </c>
      <c r="E591" s="169">
        <v>7</v>
      </c>
      <c r="F591" s="170"/>
      <c r="G591" s="171">
        <f>ROUND(E591*F591,2)</f>
        <v>0</v>
      </c>
      <c r="H591" s="170"/>
      <c r="I591" s="171">
        <f>ROUND(E591*H591,2)</f>
        <v>0</v>
      </c>
      <c r="J591" s="170"/>
      <c r="K591" s="171">
        <f>ROUND(E591*J591,2)</f>
        <v>0</v>
      </c>
      <c r="L591" s="171">
        <v>21</v>
      </c>
      <c r="M591" s="171">
        <f>G591*(1+L591/100)</f>
        <v>0</v>
      </c>
      <c r="N591" s="171">
        <v>0</v>
      </c>
      <c r="O591" s="171">
        <f>ROUND(E591*N591,2)</f>
        <v>0</v>
      </c>
      <c r="P591" s="171">
        <v>0</v>
      </c>
      <c r="Q591" s="171">
        <f>ROUND(E591*P591,2)</f>
        <v>0</v>
      </c>
      <c r="R591" s="171"/>
      <c r="S591" s="171" t="s">
        <v>174</v>
      </c>
      <c r="T591" s="172" t="s">
        <v>175</v>
      </c>
      <c r="U591" s="155">
        <v>0</v>
      </c>
      <c r="V591" s="155">
        <f>ROUND(E591*U591,2)</f>
        <v>0</v>
      </c>
      <c r="W591" s="155"/>
      <c r="X591" s="155" t="s">
        <v>176</v>
      </c>
      <c r="Y591" s="145"/>
      <c r="Z591" s="145"/>
      <c r="AA591" s="145"/>
      <c r="AB591" s="145"/>
      <c r="AC591" s="145"/>
      <c r="AD591" s="145"/>
      <c r="AE591" s="145"/>
      <c r="AF591" s="145"/>
      <c r="AG591" s="145" t="s">
        <v>177</v>
      </c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45"/>
      <c r="AX591" s="145"/>
      <c r="AY591" s="145"/>
      <c r="AZ591" s="145"/>
      <c r="BA591" s="145"/>
      <c r="BB591" s="145"/>
      <c r="BC591" s="145"/>
      <c r="BD591" s="145"/>
      <c r="BE591" s="145"/>
      <c r="BF591" s="145"/>
      <c r="BG591" s="145"/>
      <c r="BH591" s="145"/>
    </row>
    <row r="592" spans="1:60" outlineLevel="1" x14ac:dyDescent="0.2">
      <c r="A592" s="152"/>
      <c r="B592" s="153"/>
      <c r="C592" s="243"/>
      <c r="D592" s="244"/>
      <c r="E592" s="244"/>
      <c r="F592" s="244"/>
      <c r="G592" s="244"/>
      <c r="H592" s="155"/>
      <c r="I592" s="155"/>
      <c r="J592" s="155"/>
      <c r="K592" s="155"/>
      <c r="L592" s="155"/>
      <c r="M592" s="155"/>
      <c r="N592" s="155"/>
      <c r="O592" s="155"/>
      <c r="P592" s="155"/>
      <c r="Q592" s="155"/>
      <c r="R592" s="155"/>
      <c r="S592" s="155"/>
      <c r="T592" s="155"/>
      <c r="U592" s="155"/>
      <c r="V592" s="155"/>
      <c r="W592" s="155"/>
      <c r="X592" s="155"/>
      <c r="Y592" s="145"/>
      <c r="Z592" s="145"/>
      <c r="AA592" s="145"/>
      <c r="AB592" s="145"/>
      <c r="AC592" s="145"/>
      <c r="AD592" s="145"/>
      <c r="AE592" s="145"/>
      <c r="AF592" s="145"/>
      <c r="AG592" s="145" t="s">
        <v>179</v>
      </c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  <c r="AU592" s="145"/>
      <c r="AV592" s="145"/>
      <c r="AW592" s="145"/>
      <c r="AX592" s="145"/>
      <c r="AY592" s="145"/>
      <c r="AZ592" s="145"/>
      <c r="BA592" s="145"/>
      <c r="BB592" s="145"/>
      <c r="BC592" s="145"/>
      <c r="BD592" s="145"/>
      <c r="BE592" s="145"/>
      <c r="BF592" s="145"/>
      <c r="BG592" s="145"/>
      <c r="BH592" s="145"/>
    </row>
    <row r="593" spans="1:60" outlineLevel="1" x14ac:dyDescent="0.2">
      <c r="A593" s="166">
        <v>111</v>
      </c>
      <c r="B593" s="167" t="s">
        <v>251</v>
      </c>
      <c r="C593" s="177" t="s">
        <v>650</v>
      </c>
      <c r="D593" s="168" t="s">
        <v>247</v>
      </c>
      <c r="E593" s="169">
        <v>3</v>
      </c>
      <c r="F593" s="170"/>
      <c r="G593" s="171">
        <f>ROUND(E593*F593,2)</f>
        <v>0</v>
      </c>
      <c r="H593" s="170"/>
      <c r="I593" s="171">
        <f>ROUND(E593*H593,2)</f>
        <v>0</v>
      </c>
      <c r="J593" s="170"/>
      <c r="K593" s="171">
        <f>ROUND(E593*J593,2)</f>
        <v>0</v>
      </c>
      <c r="L593" s="171">
        <v>21</v>
      </c>
      <c r="M593" s="171">
        <f>G593*(1+L593/100)</f>
        <v>0</v>
      </c>
      <c r="N593" s="171">
        <v>0</v>
      </c>
      <c r="O593" s="171">
        <f>ROUND(E593*N593,2)</f>
        <v>0</v>
      </c>
      <c r="P593" s="171">
        <v>0</v>
      </c>
      <c r="Q593" s="171">
        <f>ROUND(E593*P593,2)</f>
        <v>0</v>
      </c>
      <c r="R593" s="171"/>
      <c r="S593" s="171" t="s">
        <v>174</v>
      </c>
      <c r="T593" s="172" t="s">
        <v>175</v>
      </c>
      <c r="U593" s="155">
        <v>0</v>
      </c>
      <c r="V593" s="155">
        <f>ROUND(E593*U593,2)</f>
        <v>0</v>
      </c>
      <c r="W593" s="155"/>
      <c r="X593" s="155" t="s">
        <v>176</v>
      </c>
      <c r="Y593" s="145"/>
      <c r="Z593" s="145"/>
      <c r="AA593" s="145"/>
      <c r="AB593" s="145"/>
      <c r="AC593" s="145"/>
      <c r="AD593" s="145"/>
      <c r="AE593" s="145"/>
      <c r="AF593" s="145"/>
      <c r="AG593" s="145" t="s">
        <v>177</v>
      </c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  <c r="AU593" s="145"/>
      <c r="AV593" s="145"/>
      <c r="AW593" s="145"/>
      <c r="AX593" s="145"/>
      <c r="AY593" s="145"/>
      <c r="AZ593" s="145"/>
      <c r="BA593" s="145"/>
      <c r="BB593" s="145"/>
      <c r="BC593" s="145"/>
      <c r="BD593" s="145"/>
      <c r="BE593" s="145"/>
      <c r="BF593" s="145"/>
      <c r="BG593" s="145"/>
      <c r="BH593" s="145"/>
    </row>
    <row r="594" spans="1:60" outlineLevel="1" x14ac:dyDescent="0.2">
      <c r="A594" s="152"/>
      <c r="B594" s="153"/>
      <c r="C594" s="243"/>
      <c r="D594" s="244"/>
      <c r="E594" s="244"/>
      <c r="F594" s="244"/>
      <c r="G594" s="244"/>
      <c r="H594" s="155"/>
      <c r="I594" s="155"/>
      <c r="J594" s="155"/>
      <c r="K594" s="155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  <c r="W594" s="155"/>
      <c r="X594" s="155"/>
      <c r="Y594" s="145"/>
      <c r="Z594" s="145"/>
      <c r="AA594" s="145"/>
      <c r="AB594" s="145"/>
      <c r="AC594" s="145"/>
      <c r="AD594" s="145"/>
      <c r="AE594" s="145"/>
      <c r="AF594" s="145"/>
      <c r="AG594" s="145" t="s">
        <v>179</v>
      </c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  <c r="AU594" s="145"/>
      <c r="AV594" s="145"/>
      <c r="AW594" s="145"/>
      <c r="AX594" s="145"/>
      <c r="AY594" s="145"/>
      <c r="AZ594" s="145"/>
      <c r="BA594" s="145"/>
      <c r="BB594" s="145"/>
      <c r="BC594" s="145"/>
      <c r="BD594" s="145"/>
      <c r="BE594" s="145"/>
      <c r="BF594" s="145"/>
      <c r="BG594" s="145"/>
      <c r="BH594" s="145"/>
    </row>
    <row r="595" spans="1:60" outlineLevel="1" x14ac:dyDescent="0.2">
      <c r="A595" s="166">
        <v>112</v>
      </c>
      <c r="B595" s="167" t="s">
        <v>651</v>
      </c>
      <c r="C595" s="177" t="s">
        <v>650</v>
      </c>
      <c r="D595" s="168" t="s">
        <v>247</v>
      </c>
      <c r="E595" s="169">
        <v>5</v>
      </c>
      <c r="F595" s="170"/>
      <c r="G595" s="171">
        <f>ROUND(E595*F595,2)</f>
        <v>0</v>
      </c>
      <c r="H595" s="170"/>
      <c r="I595" s="171">
        <f>ROUND(E595*H595,2)</f>
        <v>0</v>
      </c>
      <c r="J595" s="170"/>
      <c r="K595" s="171">
        <f>ROUND(E595*J595,2)</f>
        <v>0</v>
      </c>
      <c r="L595" s="171">
        <v>21</v>
      </c>
      <c r="M595" s="171">
        <f>G595*(1+L595/100)</f>
        <v>0</v>
      </c>
      <c r="N595" s="171">
        <v>0</v>
      </c>
      <c r="O595" s="171">
        <f>ROUND(E595*N595,2)</f>
        <v>0</v>
      </c>
      <c r="P595" s="171">
        <v>0</v>
      </c>
      <c r="Q595" s="171">
        <f>ROUND(E595*P595,2)</f>
        <v>0</v>
      </c>
      <c r="R595" s="171"/>
      <c r="S595" s="171" t="s">
        <v>174</v>
      </c>
      <c r="T595" s="172" t="s">
        <v>175</v>
      </c>
      <c r="U595" s="155">
        <v>0</v>
      </c>
      <c r="V595" s="155">
        <f>ROUND(E595*U595,2)</f>
        <v>0</v>
      </c>
      <c r="W595" s="155"/>
      <c r="X595" s="155" t="s">
        <v>176</v>
      </c>
      <c r="Y595" s="145"/>
      <c r="Z595" s="145"/>
      <c r="AA595" s="145"/>
      <c r="AB595" s="145"/>
      <c r="AC595" s="145"/>
      <c r="AD595" s="145"/>
      <c r="AE595" s="145"/>
      <c r="AF595" s="145"/>
      <c r="AG595" s="145" t="s">
        <v>177</v>
      </c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  <c r="AU595" s="145"/>
      <c r="AV595" s="145"/>
      <c r="AW595" s="145"/>
      <c r="AX595" s="145"/>
      <c r="AY595" s="145"/>
      <c r="AZ595" s="145"/>
      <c r="BA595" s="145"/>
      <c r="BB595" s="145"/>
      <c r="BC595" s="145"/>
      <c r="BD595" s="145"/>
      <c r="BE595" s="145"/>
      <c r="BF595" s="145"/>
      <c r="BG595" s="145"/>
      <c r="BH595" s="145"/>
    </row>
    <row r="596" spans="1:60" outlineLevel="1" x14ac:dyDescent="0.2">
      <c r="A596" s="152"/>
      <c r="B596" s="153"/>
      <c r="C596" s="243"/>
      <c r="D596" s="244"/>
      <c r="E596" s="244"/>
      <c r="F596" s="244"/>
      <c r="G596" s="244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55"/>
      <c r="S596" s="155"/>
      <c r="T596" s="155"/>
      <c r="U596" s="155"/>
      <c r="V596" s="155"/>
      <c r="W596" s="155"/>
      <c r="X596" s="155"/>
      <c r="Y596" s="145"/>
      <c r="Z596" s="145"/>
      <c r="AA596" s="145"/>
      <c r="AB596" s="145"/>
      <c r="AC596" s="145"/>
      <c r="AD596" s="145"/>
      <c r="AE596" s="145"/>
      <c r="AF596" s="145"/>
      <c r="AG596" s="145" t="s">
        <v>179</v>
      </c>
      <c r="AH596" s="145"/>
      <c r="AI596" s="145"/>
      <c r="AJ596" s="145"/>
      <c r="AK596" s="145"/>
      <c r="AL596" s="145"/>
      <c r="AM596" s="145"/>
      <c r="AN596" s="145"/>
      <c r="AO596" s="145"/>
      <c r="AP596" s="145"/>
      <c r="AQ596" s="145"/>
      <c r="AR596" s="145"/>
      <c r="AS596" s="145"/>
      <c r="AT596" s="145"/>
      <c r="AU596" s="145"/>
      <c r="AV596" s="145"/>
      <c r="AW596" s="145"/>
      <c r="AX596" s="145"/>
      <c r="AY596" s="145"/>
      <c r="AZ596" s="145"/>
      <c r="BA596" s="145"/>
      <c r="BB596" s="145"/>
      <c r="BC596" s="145"/>
      <c r="BD596" s="145"/>
      <c r="BE596" s="145"/>
      <c r="BF596" s="145"/>
      <c r="BG596" s="145"/>
      <c r="BH596" s="145"/>
    </row>
    <row r="597" spans="1:60" outlineLevel="1" x14ac:dyDescent="0.2">
      <c r="A597" s="166">
        <v>113</v>
      </c>
      <c r="B597" s="167" t="s">
        <v>652</v>
      </c>
      <c r="C597" s="177" t="s">
        <v>653</v>
      </c>
      <c r="D597" s="168" t="s">
        <v>247</v>
      </c>
      <c r="E597" s="169">
        <v>1</v>
      </c>
      <c r="F597" s="170"/>
      <c r="G597" s="171">
        <f>ROUND(E597*F597,2)</f>
        <v>0</v>
      </c>
      <c r="H597" s="170"/>
      <c r="I597" s="171">
        <f>ROUND(E597*H597,2)</f>
        <v>0</v>
      </c>
      <c r="J597" s="170"/>
      <c r="K597" s="171">
        <f>ROUND(E597*J597,2)</f>
        <v>0</v>
      </c>
      <c r="L597" s="171">
        <v>21</v>
      </c>
      <c r="M597" s="171">
        <f>G597*(1+L597/100)</f>
        <v>0</v>
      </c>
      <c r="N597" s="171">
        <v>0</v>
      </c>
      <c r="O597" s="171">
        <f>ROUND(E597*N597,2)</f>
        <v>0</v>
      </c>
      <c r="P597" s="171">
        <v>0</v>
      </c>
      <c r="Q597" s="171">
        <f>ROUND(E597*P597,2)</f>
        <v>0</v>
      </c>
      <c r="R597" s="171"/>
      <c r="S597" s="171" t="s">
        <v>174</v>
      </c>
      <c r="T597" s="172" t="s">
        <v>175</v>
      </c>
      <c r="U597" s="155">
        <v>0</v>
      </c>
      <c r="V597" s="155">
        <f>ROUND(E597*U597,2)</f>
        <v>0</v>
      </c>
      <c r="W597" s="155"/>
      <c r="X597" s="155" t="s">
        <v>176</v>
      </c>
      <c r="Y597" s="145"/>
      <c r="Z597" s="145"/>
      <c r="AA597" s="145"/>
      <c r="AB597" s="145"/>
      <c r="AC597" s="145"/>
      <c r="AD597" s="145"/>
      <c r="AE597" s="145"/>
      <c r="AF597" s="145"/>
      <c r="AG597" s="145" t="s">
        <v>177</v>
      </c>
      <c r="AH597" s="145"/>
      <c r="AI597" s="145"/>
      <c r="AJ597" s="145"/>
      <c r="AK597" s="145"/>
      <c r="AL597" s="145"/>
      <c r="AM597" s="145"/>
      <c r="AN597" s="145"/>
      <c r="AO597" s="145"/>
      <c r="AP597" s="145"/>
      <c r="AQ597" s="145"/>
      <c r="AR597" s="145"/>
      <c r="AS597" s="145"/>
      <c r="AT597" s="145"/>
      <c r="AU597" s="145"/>
      <c r="AV597" s="145"/>
      <c r="AW597" s="145"/>
      <c r="AX597" s="145"/>
      <c r="AY597" s="145"/>
      <c r="AZ597" s="145"/>
      <c r="BA597" s="145"/>
      <c r="BB597" s="145"/>
      <c r="BC597" s="145"/>
      <c r="BD597" s="145"/>
      <c r="BE597" s="145"/>
      <c r="BF597" s="145"/>
      <c r="BG597" s="145"/>
      <c r="BH597" s="145"/>
    </row>
    <row r="598" spans="1:60" outlineLevel="1" x14ac:dyDescent="0.2">
      <c r="A598" s="152"/>
      <c r="B598" s="153"/>
      <c r="C598" s="243"/>
      <c r="D598" s="244"/>
      <c r="E598" s="244"/>
      <c r="F598" s="244"/>
      <c r="G598" s="244"/>
      <c r="H598" s="155"/>
      <c r="I598" s="155"/>
      <c r="J598" s="155"/>
      <c r="K598" s="155"/>
      <c r="L598" s="155"/>
      <c r="M598" s="155"/>
      <c r="N598" s="155"/>
      <c r="O598" s="155"/>
      <c r="P598" s="155"/>
      <c r="Q598" s="155"/>
      <c r="R598" s="155"/>
      <c r="S598" s="155"/>
      <c r="T598" s="155"/>
      <c r="U598" s="155"/>
      <c r="V598" s="155"/>
      <c r="W598" s="155"/>
      <c r="X598" s="155"/>
      <c r="Y598" s="145"/>
      <c r="Z598" s="145"/>
      <c r="AA598" s="145"/>
      <c r="AB598" s="145"/>
      <c r="AC598" s="145"/>
      <c r="AD598" s="145"/>
      <c r="AE598" s="145"/>
      <c r="AF598" s="145"/>
      <c r="AG598" s="145" t="s">
        <v>179</v>
      </c>
      <c r="AH598" s="145"/>
      <c r="AI598" s="145"/>
      <c r="AJ598" s="145"/>
      <c r="AK598" s="145"/>
      <c r="AL598" s="145"/>
      <c r="AM598" s="145"/>
      <c r="AN598" s="145"/>
      <c r="AO598" s="145"/>
      <c r="AP598" s="145"/>
      <c r="AQ598" s="145"/>
      <c r="AR598" s="145"/>
      <c r="AS598" s="145"/>
      <c r="AT598" s="145"/>
      <c r="AU598" s="145"/>
      <c r="AV598" s="145"/>
      <c r="AW598" s="145"/>
      <c r="AX598" s="145"/>
      <c r="AY598" s="145"/>
      <c r="AZ598" s="145"/>
      <c r="BA598" s="145"/>
      <c r="BB598" s="145"/>
      <c r="BC598" s="145"/>
      <c r="BD598" s="145"/>
      <c r="BE598" s="145"/>
      <c r="BF598" s="145"/>
      <c r="BG598" s="145"/>
      <c r="BH598" s="145"/>
    </row>
    <row r="599" spans="1:60" ht="22.5" outlineLevel="1" x14ac:dyDescent="0.2">
      <c r="A599" s="166">
        <v>114</v>
      </c>
      <c r="B599" s="167" t="s">
        <v>654</v>
      </c>
      <c r="C599" s="177" t="s">
        <v>655</v>
      </c>
      <c r="D599" s="168" t="s">
        <v>247</v>
      </c>
      <c r="E599" s="169">
        <v>1</v>
      </c>
      <c r="F599" s="170"/>
      <c r="G599" s="171">
        <f>ROUND(E599*F599,2)</f>
        <v>0</v>
      </c>
      <c r="H599" s="170"/>
      <c r="I599" s="171">
        <f>ROUND(E599*H599,2)</f>
        <v>0</v>
      </c>
      <c r="J599" s="170"/>
      <c r="K599" s="171">
        <f>ROUND(E599*J599,2)</f>
        <v>0</v>
      </c>
      <c r="L599" s="171">
        <v>21</v>
      </c>
      <c r="M599" s="171">
        <f>G599*(1+L599/100)</f>
        <v>0</v>
      </c>
      <c r="N599" s="171">
        <v>0</v>
      </c>
      <c r="O599" s="171">
        <f>ROUND(E599*N599,2)</f>
        <v>0</v>
      </c>
      <c r="P599" s="171">
        <v>0</v>
      </c>
      <c r="Q599" s="171">
        <f>ROUND(E599*P599,2)</f>
        <v>0</v>
      </c>
      <c r="R599" s="171"/>
      <c r="S599" s="171" t="s">
        <v>174</v>
      </c>
      <c r="T599" s="172" t="s">
        <v>175</v>
      </c>
      <c r="U599" s="155">
        <v>0</v>
      </c>
      <c r="V599" s="155">
        <f>ROUND(E599*U599,2)</f>
        <v>0</v>
      </c>
      <c r="W599" s="155"/>
      <c r="X599" s="155" t="s">
        <v>176</v>
      </c>
      <c r="Y599" s="145"/>
      <c r="Z599" s="145"/>
      <c r="AA599" s="145"/>
      <c r="AB599" s="145"/>
      <c r="AC599" s="145"/>
      <c r="AD599" s="145"/>
      <c r="AE599" s="145"/>
      <c r="AF599" s="145"/>
      <c r="AG599" s="145" t="s">
        <v>177</v>
      </c>
      <c r="AH599" s="145"/>
      <c r="AI599" s="145"/>
      <c r="AJ599" s="145"/>
      <c r="AK599" s="145"/>
      <c r="AL599" s="145"/>
      <c r="AM599" s="145"/>
      <c r="AN599" s="145"/>
      <c r="AO599" s="145"/>
      <c r="AP599" s="145"/>
      <c r="AQ599" s="145"/>
      <c r="AR599" s="145"/>
      <c r="AS599" s="145"/>
      <c r="AT599" s="145"/>
      <c r="AU599" s="145"/>
      <c r="AV599" s="145"/>
      <c r="AW599" s="145"/>
      <c r="AX599" s="145"/>
      <c r="AY599" s="145"/>
      <c r="AZ599" s="145"/>
      <c r="BA599" s="145"/>
      <c r="BB599" s="145"/>
      <c r="BC599" s="145"/>
      <c r="BD599" s="145"/>
      <c r="BE599" s="145"/>
      <c r="BF599" s="145"/>
      <c r="BG599" s="145"/>
      <c r="BH599" s="145"/>
    </row>
    <row r="600" spans="1:60" outlineLevel="1" x14ac:dyDescent="0.2">
      <c r="A600" s="152"/>
      <c r="B600" s="153"/>
      <c r="C600" s="243"/>
      <c r="D600" s="244"/>
      <c r="E600" s="244"/>
      <c r="F600" s="244"/>
      <c r="G600" s="244"/>
      <c r="H600" s="155"/>
      <c r="I600" s="155"/>
      <c r="J600" s="155"/>
      <c r="K600" s="155"/>
      <c r="L600" s="155"/>
      <c r="M600" s="155"/>
      <c r="N600" s="155"/>
      <c r="O600" s="155"/>
      <c r="P600" s="155"/>
      <c r="Q600" s="155"/>
      <c r="R600" s="155"/>
      <c r="S600" s="155"/>
      <c r="T600" s="155"/>
      <c r="U600" s="155"/>
      <c r="V600" s="155"/>
      <c r="W600" s="155"/>
      <c r="X600" s="155"/>
      <c r="Y600" s="145"/>
      <c r="Z600" s="145"/>
      <c r="AA600" s="145"/>
      <c r="AB600" s="145"/>
      <c r="AC600" s="145"/>
      <c r="AD600" s="145"/>
      <c r="AE600" s="145"/>
      <c r="AF600" s="145"/>
      <c r="AG600" s="145" t="s">
        <v>179</v>
      </c>
      <c r="AH600" s="145"/>
      <c r="AI600" s="145"/>
      <c r="AJ600" s="145"/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  <c r="AU600" s="145"/>
      <c r="AV600" s="145"/>
      <c r="AW600" s="145"/>
      <c r="AX600" s="145"/>
      <c r="AY600" s="145"/>
      <c r="AZ600" s="145"/>
      <c r="BA600" s="145"/>
      <c r="BB600" s="145"/>
      <c r="BC600" s="145"/>
      <c r="BD600" s="145"/>
      <c r="BE600" s="145"/>
      <c r="BF600" s="145"/>
      <c r="BG600" s="145"/>
      <c r="BH600" s="145"/>
    </row>
    <row r="601" spans="1:60" outlineLevel="1" x14ac:dyDescent="0.2">
      <c r="A601" s="166">
        <v>115</v>
      </c>
      <c r="B601" s="167" t="s">
        <v>656</v>
      </c>
      <c r="C601" s="177" t="s">
        <v>657</v>
      </c>
      <c r="D601" s="168" t="s">
        <v>247</v>
      </c>
      <c r="E601" s="169">
        <v>1</v>
      </c>
      <c r="F601" s="170"/>
      <c r="G601" s="171">
        <f>ROUND(E601*F601,2)</f>
        <v>0</v>
      </c>
      <c r="H601" s="170"/>
      <c r="I601" s="171">
        <f>ROUND(E601*H601,2)</f>
        <v>0</v>
      </c>
      <c r="J601" s="170"/>
      <c r="K601" s="171">
        <f>ROUND(E601*J601,2)</f>
        <v>0</v>
      </c>
      <c r="L601" s="171">
        <v>21</v>
      </c>
      <c r="M601" s="171">
        <f>G601*(1+L601/100)</f>
        <v>0</v>
      </c>
      <c r="N601" s="171">
        <v>0</v>
      </c>
      <c r="O601" s="171">
        <f>ROUND(E601*N601,2)</f>
        <v>0</v>
      </c>
      <c r="P601" s="171">
        <v>0</v>
      </c>
      <c r="Q601" s="171">
        <f>ROUND(E601*P601,2)</f>
        <v>0</v>
      </c>
      <c r="R601" s="171"/>
      <c r="S601" s="171" t="s">
        <v>174</v>
      </c>
      <c r="T601" s="172" t="s">
        <v>175</v>
      </c>
      <c r="U601" s="155">
        <v>0</v>
      </c>
      <c r="V601" s="155">
        <f>ROUND(E601*U601,2)</f>
        <v>0</v>
      </c>
      <c r="W601" s="155"/>
      <c r="X601" s="155" t="s">
        <v>176</v>
      </c>
      <c r="Y601" s="145"/>
      <c r="Z601" s="145"/>
      <c r="AA601" s="145"/>
      <c r="AB601" s="145"/>
      <c r="AC601" s="145"/>
      <c r="AD601" s="145"/>
      <c r="AE601" s="145"/>
      <c r="AF601" s="145"/>
      <c r="AG601" s="145" t="s">
        <v>177</v>
      </c>
      <c r="AH601" s="145"/>
      <c r="AI601" s="145"/>
      <c r="AJ601" s="145"/>
      <c r="AK601" s="145"/>
      <c r="AL601" s="145"/>
      <c r="AM601" s="145"/>
      <c r="AN601" s="145"/>
      <c r="AO601" s="145"/>
      <c r="AP601" s="145"/>
      <c r="AQ601" s="145"/>
      <c r="AR601" s="145"/>
      <c r="AS601" s="145"/>
      <c r="AT601" s="145"/>
      <c r="AU601" s="145"/>
      <c r="AV601" s="145"/>
      <c r="AW601" s="145"/>
      <c r="AX601" s="145"/>
      <c r="AY601" s="145"/>
      <c r="AZ601" s="145"/>
      <c r="BA601" s="145"/>
      <c r="BB601" s="145"/>
      <c r="BC601" s="145"/>
      <c r="BD601" s="145"/>
      <c r="BE601" s="145"/>
      <c r="BF601" s="145"/>
      <c r="BG601" s="145"/>
      <c r="BH601" s="145"/>
    </row>
    <row r="602" spans="1:60" outlineLevel="1" x14ac:dyDescent="0.2">
      <c r="A602" s="152"/>
      <c r="B602" s="153"/>
      <c r="C602" s="243"/>
      <c r="D602" s="244"/>
      <c r="E602" s="244"/>
      <c r="F602" s="244"/>
      <c r="G602" s="244"/>
      <c r="H602" s="155"/>
      <c r="I602" s="155"/>
      <c r="J602" s="155"/>
      <c r="K602" s="155"/>
      <c r="L602" s="155"/>
      <c r="M602" s="155"/>
      <c r="N602" s="155"/>
      <c r="O602" s="155"/>
      <c r="P602" s="155"/>
      <c r="Q602" s="155"/>
      <c r="R602" s="155"/>
      <c r="S602" s="155"/>
      <c r="T602" s="155"/>
      <c r="U602" s="155"/>
      <c r="V602" s="155"/>
      <c r="W602" s="155"/>
      <c r="X602" s="155"/>
      <c r="Y602" s="145"/>
      <c r="Z602" s="145"/>
      <c r="AA602" s="145"/>
      <c r="AB602" s="145"/>
      <c r="AC602" s="145"/>
      <c r="AD602" s="145"/>
      <c r="AE602" s="145"/>
      <c r="AF602" s="145"/>
      <c r="AG602" s="145" t="s">
        <v>179</v>
      </c>
      <c r="AH602" s="145"/>
      <c r="AI602" s="145"/>
      <c r="AJ602" s="145"/>
      <c r="AK602" s="145"/>
      <c r="AL602" s="145"/>
      <c r="AM602" s="145"/>
      <c r="AN602" s="145"/>
      <c r="AO602" s="145"/>
      <c r="AP602" s="145"/>
      <c r="AQ602" s="145"/>
      <c r="AR602" s="145"/>
      <c r="AS602" s="145"/>
      <c r="AT602" s="145"/>
      <c r="AU602" s="145"/>
      <c r="AV602" s="145"/>
      <c r="AW602" s="145"/>
      <c r="AX602" s="145"/>
      <c r="AY602" s="145"/>
      <c r="AZ602" s="145"/>
      <c r="BA602" s="145"/>
      <c r="BB602" s="145"/>
      <c r="BC602" s="145"/>
      <c r="BD602" s="145"/>
      <c r="BE602" s="145"/>
      <c r="BF602" s="145"/>
      <c r="BG602" s="145"/>
      <c r="BH602" s="145"/>
    </row>
    <row r="603" spans="1:60" outlineLevel="1" x14ac:dyDescent="0.2">
      <c r="A603" s="166">
        <v>116</v>
      </c>
      <c r="B603" s="167" t="s">
        <v>658</v>
      </c>
      <c r="C603" s="177" t="s">
        <v>659</v>
      </c>
      <c r="D603" s="168" t="s">
        <v>247</v>
      </c>
      <c r="E603" s="169">
        <v>1</v>
      </c>
      <c r="F603" s="170"/>
      <c r="G603" s="171">
        <f>ROUND(E603*F603,2)</f>
        <v>0</v>
      </c>
      <c r="H603" s="170"/>
      <c r="I603" s="171">
        <f>ROUND(E603*H603,2)</f>
        <v>0</v>
      </c>
      <c r="J603" s="170"/>
      <c r="K603" s="171">
        <f>ROUND(E603*J603,2)</f>
        <v>0</v>
      </c>
      <c r="L603" s="171">
        <v>21</v>
      </c>
      <c r="M603" s="171">
        <f>G603*(1+L603/100)</f>
        <v>0</v>
      </c>
      <c r="N603" s="171">
        <v>0</v>
      </c>
      <c r="O603" s="171">
        <f>ROUND(E603*N603,2)</f>
        <v>0</v>
      </c>
      <c r="P603" s="171">
        <v>0</v>
      </c>
      <c r="Q603" s="171">
        <f>ROUND(E603*P603,2)</f>
        <v>0</v>
      </c>
      <c r="R603" s="171"/>
      <c r="S603" s="171" t="s">
        <v>174</v>
      </c>
      <c r="T603" s="172" t="s">
        <v>175</v>
      </c>
      <c r="U603" s="155">
        <v>0</v>
      </c>
      <c r="V603" s="155">
        <f>ROUND(E603*U603,2)</f>
        <v>0</v>
      </c>
      <c r="W603" s="155"/>
      <c r="X603" s="155" t="s">
        <v>176</v>
      </c>
      <c r="Y603" s="145"/>
      <c r="Z603" s="145"/>
      <c r="AA603" s="145"/>
      <c r="AB603" s="145"/>
      <c r="AC603" s="145"/>
      <c r="AD603" s="145"/>
      <c r="AE603" s="145"/>
      <c r="AF603" s="145"/>
      <c r="AG603" s="145" t="s">
        <v>177</v>
      </c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  <c r="AU603" s="145"/>
      <c r="AV603" s="145"/>
      <c r="AW603" s="145"/>
      <c r="AX603" s="145"/>
      <c r="AY603" s="145"/>
      <c r="AZ603" s="145"/>
      <c r="BA603" s="145"/>
      <c r="BB603" s="145"/>
      <c r="BC603" s="145"/>
      <c r="BD603" s="145"/>
      <c r="BE603" s="145"/>
      <c r="BF603" s="145"/>
      <c r="BG603" s="145"/>
      <c r="BH603" s="145"/>
    </row>
    <row r="604" spans="1:60" outlineLevel="1" x14ac:dyDescent="0.2">
      <c r="A604" s="152"/>
      <c r="B604" s="153"/>
      <c r="C604" s="243"/>
      <c r="D604" s="244"/>
      <c r="E604" s="244"/>
      <c r="F604" s="244"/>
      <c r="G604" s="244"/>
      <c r="H604" s="155"/>
      <c r="I604" s="155"/>
      <c r="J604" s="155"/>
      <c r="K604" s="155"/>
      <c r="L604" s="155"/>
      <c r="M604" s="155"/>
      <c r="N604" s="155"/>
      <c r="O604" s="155"/>
      <c r="P604" s="155"/>
      <c r="Q604" s="155"/>
      <c r="R604" s="155"/>
      <c r="S604" s="155"/>
      <c r="T604" s="155"/>
      <c r="U604" s="155"/>
      <c r="V604" s="155"/>
      <c r="W604" s="155"/>
      <c r="X604" s="155"/>
      <c r="Y604" s="145"/>
      <c r="Z604" s="145"/>
      <c r="AA604" s="145"/>
      <c r="AB604" s="145"/>
      <c r="AC604" s="145"/>
      <c r="AD604" s="145"/>
      <c r="AE604" s="145"/>
      <c r="AF604" s="145"/>
      <c r="AG604" s="145" t="s">
        <v>179</v>
      </c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  <c r="AU604" s="145"/>
      <c r="AV604" s="145"/>
      <c r="AW604" s="145"/>
      <c r="AX604" s="145"/>
      <c r="AY604" s="145"/>
      <c r="AZ604" s="145"/>
      <c r="BA604" s="145"/>
      <c r="BB604" s="145"/>
      <c r="BC604" s="145"/>
      <c r="BD604" s="145"/>
      <c r="BE604" s="145"/>
      <c r="BF604" s="145"/>
      <c r="BG604" s="145"/>
      <c r="BH604" s="145"/>
    </row>
    <row r="605" spans="1:60" outlineLevel="1" x14ac:dyDescent="0.2">
      <c r="A605" s="152">
        <v>117</v>
      </c>
      <c r="B605" s="153" t="s">
        <v>660</v>
      </c>
      <c r="C605" s="179" t="s">
        <v>661</v>
      </c>
      <c r="D605" s="154" t="s">
        <v>0</v>
      </c>
      <c r="E605" s="173"/>
      <c r="F605" s="156"/>
      <c r="G605" s="155">
        <f>ROUND(E605*F605,2)</f>
        <v>0</v>
      </c>
      <c r="H605" s="156"/>
      <c r="I605" s="155">
        <f>ROUND(E605*H605,2)</f>
        <v>0</v>
      </c>
      <c r="J605" s="156"/>
      <c r="K605" s="155">
        <f>ROUND(E605*J605,2)</f>
        <v>0</v>
      </c>
      <c r="L605" s="155">
        <v>21</v>
      </c>
      <c r="M605" s="155">
        <f>G605*(1+L605/100)</f>
        <v>0</v>
      </c>
      <c r="N605" s="155">
        <v>0</v>
      </c>
      <c r="O605" s="155">
        <f>ROUND(E605*N605,2)</f>
        <v>0</v>
      </c>
      <c r="P605" s="155">
        <v>0</v>
      </c>
      <c r="Q605" s="155">
        <f>ROUND(E605*P605,2)</f>
        <v>0</v>
      </c>
      <c r="R605" s="155" t="s">
        <v>662</v>
      </c>
      <c r="S605" s="155" t="s">
        <v>182</v>
      </c>
      <c r="T605" s="155" t="s">
        <v>182</v>
      </c>
      <c r="U605" s="155">
        <v>0</v>
      </c>
      <c r="V605" s="155">
        <f>ROUND(E605*U605,2)</f>
        <v>0</v>
      </c>
      <c r="W605" s="155"/>
      <c r="X605" s="155" t="s">
        <v>228</v>
      </c>
      <c r="Y605" s="145"/>
      <c r="Z605" s="145"/>
      <c r="AA605" s="145"/>
      <c r="AB605" s="145"/>
      <c r="AC605" s="145"/>
      <c r="AD605" s="145"/>
      <c r="AE605" s="145"/>
      <c r="AF605" s="145"/>
      <c r="AG605" s="145" t="s">
        <v>229</v>
      </c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  <c r="AU605" s="145"/>
      <c r="AV605" s="145"/>
      <c r="AW605" s="145"/>
      <c r="AX605" s="145"/>
      <c r="AY605" s="145"/>
      <c r="AZ605" s="145"/>
      <c r="BA605" s="145"/>
      <c r="BB605" s="145"/>
      <c r="BC605" s="145"/>
      <c r="BD605" s="145"/>
      <c r="BE605" s="145"/>
      <c r="BF605" s="145"/>
      <c r="BG605" s="145"/>
      <c r="BH605" s="145"/>
    </row>
    <row r="606" spans="1:60" outlineLevel="1" x14ac:dyDescent="0.2">
      <c r="A606" s="152"/>
      <c r="B606" s="153"/>
      <c r="C606" s="245" t="s">
        <v>237</v>
      </c>
      <c r="D606" s="246"/>
      <c r="E606" s="246"/>
      <c r="F606" s="246"/>
      <c r="G606" s="246"/>
      <c r="H606" s="155"/>
      <c r="I606" s="155"/>
      <c r="J606" s="155"/>
      <c r="K606" s="155"/>
      <c r="L606" s="155"/>
      <c r="M606" s="155"/>
      <c r="N606" s="155"/>
      <c r="O606" s="155"/>
      <c r="P606" s="155"/>
      <c r="Q606" s="155"/>
      <c r="R606" s="155"/>
      <c r="S606" s="155"/>
      <c r="T606" s="155"/>
      <c r="U606" s="155"/>
      <c r="V606" s="155"/>
      <c r="W606" s="155"/>
      <c r="X606" s="155"/>
      <c r="Y606" s="145"/>
      <c r="Z606" s="145"/>
      <c r="AA606" s="145"/>
      <c r="AB606" s="145"/>
      <c r="AC606" s="145"/>
      <c r="AD606" s="145"/>
      <c r="AE606" s="145"/>
      <c r="AF606" s="145"/>
      <c r="AG606" s="145" t="s">
        <v>207</v>
      </c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  <c r="AU606" s="145"/>
      <c r="AV606" s="145"/>
      <c r="AW606" s="145"/>
      <c r="AX606" s="145"/>
      <c r="AY606" s="145"/>
      <c r="AZ606" s="145"/>
      <c r="BA606" s="145"/>
      <c r="BB606" s="145"/>
      <c r="BC606" s="145"/>
      <c r="BD606" s="145"/>
      <c r="BE606" s="145"/>
      <c r="BF606" s="145"/>
      <c r="BG606" s="145"/>
      <c r="BH606" s="145"/>
    </row>
    <row r="607" spans="1:60" outlineLevel="1" x14ac:dyDescent="0.2">
      <c r="A607" s="152"/>
      <c r="B607" s="153"/>
      <c r="C607" s="239"/>
      <c r="D607" s="240"/>
      <c r="E607" s="240"/>
      <c r="F607" s="240"/>
      <c r="G607" s="240"/>
      <c r="H607" s="155"/>
      <c r="I607" s="155"/>
      <c r="J607" s="155"/>
      <c r="K607" s="155"/>
      <c r="L607" s="155"/>
      <c r="M607" s="155"/>
      <c r="N607" s="155"/>
      <c r="O607" s="155"/>
      <c r="P607" s="155"/>
      <c r="Q607" s="155"/>
      <c r="R607" s="155"/>
      <c r="S607" s="155"/>
      <c r="T607" s="155"/>
      <c r="U607" s="155"/>
      <c r="V607" s="155"/>
      <c r="W607" s="155"/>
      <c r="X607" s="155"/>
      <c r="Y607" s="145"/>
      <c r="Z607" s="145"/>
      <c r="AA607" s="145"/>
      <c r="AB607" s="145"/>
      <c r="AC607" s="145"/>
      <c r="AD607" s="145"/>
      <c r="AE607" s="145"/>
      <c r="AF607" s="145"/>
      <c r="AG607" s="145" t="s">
        <v>179</v>
      </c>
      <c r="AH607" s="145"/>
      <c r="AI607" s="145"/>
      <c r="AJ607" s="145"/>
      <c r="AK607" s="145"/>
      <c r="AL607" s="145"/>
      <c r="AM607" s="145"/>
      <c r="AN607" s="145"/>
      <c r="AO607" s="145"/>
      <c r="AP607" s="145"/>
      <c r="AQ607" s="145"/>
      <c r="AR607" s="145"/>
      <c r="AS607" s="145"/>
      <c r="AT607" s="145"/>
      <c r="AU607" s="145"/>
      <c r="AV607" s="145"/>
      <c r="AW607" s="145"/>
      <c r="AX607" s="145"/>
      <c r="AY607" s="145"/>
      <c r="AZ607" s="145"/>
      <c r="BA607" s="145"/>
      <c r="BB607" s="145"/>
      <c r="BC607" s="145"/>
      <c r="BD607" s="145"/>
      <c r="BE607" s="145"/>
      <c r="BF607" s="145"/>
      <c r="BG607" s="145"/>
      <c r="BH607" s="145"/>
    </row>
    <row r="608" spans="1:60" x14ac:dyDescent="0.2">
      <c r="A608" s="160" t="s">
        <v>171</v>
      </c>
      <c r="B608" s="161" t="s">
        <v>128</v>
      </c>
      <c r="C608" s="176" t="s">
        <v>129</v>
      </c>
      <c r="D608" s="162"/>
      <c r="E608" s="163"/>
      <c r="F608" s="164"/>
      <c r="G608" s="164">
        <f>SUMIF(AG609:AG613,"&lt;&gt;NOR",G609:G613)</f>
        <v>0</v>
      </c>
      <c r="H608" s="164"/>
      <c r="I608" s="164">
        <f>SUM(I609:I613)</f>
        <v>0</v>
      </c>
      <c r="J608" s="164"/>
      <c r="K608" s="164">
        <f>SUM(K609:K613)</f>
        <v>0</v>
      </c>
      <c r="L608" s="164"/>
      <c r="M608" s="164">
        <f>SUM(M609:M613)</f>
        <v>0</v>
      </c>
      <c r="N608" s="164"/>
      <c r="O608" s="164">
        <f>SUM(O609:O613)</f>
        <v>0</v>
      </c>
      <c r="P608" s="164"/>
      <c r="Q608" s="164">
        <f>SUM(Q609:Q613)</f>
        <v>0</v>
      </c>
      <c r="R608" s="164"/>
      <c r="S608" s="164"/>
      <c r="T608" s="165"/>
      <c r="U608" s="159"/>
      <c r="V608" s="159">
        <f>SUM(V609:V613)</f>
        <v>0</v>
      </c>
      <c r="W608" s="159"/>
      <c r="X608" s="159"/>
      <c r="AG608" t="s">
        <v>172</v>
      </c>
    </row>
    <row r="609" spans="1:60" ht="22.5" outlineLevel="1" x14ac:dyDescent="0.2">
      <c r="A609" s="166">
        <v>118</v>
      </c>
      <c r="B609" s="167" t="s">
        <v>663</v>
      </c>
      <c r="C609" s="177" t="s">
        <v>664</v>
      </c>
      <c r="D609" s="168" t="s">
        <v>247</v>
      </c>
      <c r="E609" s="169">
        <v>1</v>
      </c>
      <c r="F609" s="170"/>
      <c r="G609" s="171">
        <f>ROUND(E609*F609,2)</f>
        <v>0</v>
      </c>
      <c r="H609" s="170"/>
      <c r="I609" s="171">
        <f>ROUND(E609*H609,2)</f>
        <v>0</v>
      </c>
      <c r="J609" s="170"/>
      <c r="K609" s="171">
        <f>ROUND(E609*J609,2)</f>
        <v>0</v>
      </c>
      <c r="L609" s="171">
        <v>21</v>
      </c>
      <c r="M609" s="171">
        <f>G609*(1+L609/100)</f>
        <v>0</v>
      </c>
      <c r="N609" s="171">
        <v>0</v>
      </c>
      <c r="O609" s="171">
        <f>ROUND(E609*N609,2)</f>
        <v>0</v>
      </c>
      <c r="P609" s="171">
        <v>0</v>
      </c>
      <c r="Q609" s="171">
        <f>ROUND(E609*P609,2)</f>
        <v>0</v>
      </c>
      <c r="R609" s="171"/>
      <c r="S609" s="171" t="s">
        <v>174</v>
      </c>
      <c r="T609" s="172" t="s">
        <v>175</v>
      </c>
      <c r="U609" s="155">
        <v>0</v>
      </c>
      <c r="V609" s="155">
        <f>ROUND(E609*U609,2)</f>
        <v>0</v>
      </c>
      <c r="W609" s="155"/>
      <c r="X609" s="155" t="s">
        <v>176</v>
      </c>
      <c r="Y609" s="145"/>
      <c r="Z609" s="145"/>
      <c r="AA609" s="145"/>
      <c r="AB609" s="145"/>
      <c r="AC609" s="145"/>
      <c r="AD609" s="145"/>
      <c r="AE609" s="145"/>
      <c r="AF609" s="145"/>
      <c r="AG609" s="145" t="s">
        <v>177</v>
      </c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  <c r="BC609" s="145"/>
      <c r="BD609" s="145"/>
      <c r="BE609" s="145"/>
      <c r="BF609" s="145"/>
      <c r="BG609" s="145"/>
      <c r="BH609" s="145"/>
    </row>
    <row r="610" spans="1:60" outlineLevel="1" x14ac:dyDescent="0.2">
      <c r="A610" s="152"/>
      <c r="B610" s="153"/>
      <c r="C610" s="243"/>
      <c r="D610" s="244"/>
      <c r="E610" s="244"/>
      <c r="F610" s="244"/>
      <c r="G610" s="244"/>
      <c r="H610" s="155"/>
      <c r="I610" s="155"/>
      <c r="J610" s="155"/>
      <c r="K610" s="155"/>
      <c r="L610" s="155"/>
      <c r="M610" s="155"/>
      <c r="N610" s="155"/>
      <c r="O610" s="155"/>
      <c r="P610" s="155"/>
      <c r="Q610" s="155"/>
      <c r="R610" s="155"/>
      <c r="S610" s="155"/>
      <c r="T610" s="155"/>
      <c r="U610" s="155"/>
      <c r="V610" s="155"/>
      <c r="W610" s="155"/>
      <c r="X610" s="155"/>
      <c r="Y610" s="145"/>
      <c r="Z610" s="145"/>
      <c r="AA610" s="145"/>
      <c r="AB610" s="145"/>
      <c r="AC610" s="145"/>
      <c r="AD610" s="145"/>
      <c r="AE610" s="145"/>
      <c r="AF610" s="145"/>
      <c r="AG610" s="145" t="s">
        <v>179</v>
      </c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45"/>
      <c r="BA610" s="145"/>
      <c r="BB610" s="145"/>
      <c r="BC610" s="145"/>
      <c r="BD610" s="145"/>
      <c r="BE610" s="145"/>
      <c r="BF610" s="145"/>
      <c r="BG610" s="145"/>
      <c r="BH610" s="145"/>
    </row>
    <row r="611" spans="1:60" outlineLevel="1" x14ac:dyDescent="0.2">
      <c r="A611" s="152">
        <v>119</v>
      </c>
      <c r="B611" s="153" t="s">
        <v>665</v>
      </c>
      <c r="C611" s="179" t="s">
        <v>666</v>
      </c>
      <c r="D611" s="154" t="s">
        <v>0</v>
      </c>
      <c r="E611" s="173"/>
      <c r="F611" s="156"/>
      <c r="G611" s="155">
        <f>ROUND(E611*F611,2)</f>
        <v>0</v>
      </c>
      <c r="H611" s="156"/>
      <c r="I611" s="155">
        <f>ROUND(E611*H611,2)</f>
        <v>0</v>
      </c>
      <c r="J611" s="156"/>
      <c r="K611" s="155">
        <f>ROUND(E611*J611,2)</f>
        <v>0</v>
      </c>
      <c r="L611" s="155">
        <v>21</v>
      </c>
      <c r="M611" s="155">
        <f>G611*(1+L611/100)</f>
        <v>0</v>
      </c>
      <c r="N611" s="155">
        <v>0</v>
      </c>
      <c r="O611" s="155">
        <f>ROUND(E611*N611,2)</f>
        <v>0</v>
      </c>
      <c r="P611" s="155">
        <v>0</v>
      </c>
      <c r="Q611" s="155">
        <f>ROUND(E611*P611,2)</f>
        <v>0</v>
      </c>
      <c r="R611" s="155" t="s">
        <v>252</v>
      </c>
      <c r="S611" s="155" t="s">
        <v>182</v>
      </c>
      <c r="T611" s="155" t="s">
        <v>182</v>
      </c>
      <c r="U611" s="155">
        <v>0</v>
      </c>
      <c r="V611" s="155">
        <f>ROUND(E611*U611,2)</f>
        <v>0</v>
      </c>
      <c r="W611" s="155"/>
      <c r="X611" s="155" t="s">
        <v>228</v>
      </c>
      <c r="Y611" s="145"/>
      <c r="Z611" s="145"/>
      <c r="AA611" s="145"/>
      <c r="AB611" s="145"/>
      <c r="AC611" s="145"/>
      <c r="AD611" s="145"/>
      <c r="AE611" s="145"/>
      <c r="AF611" s="145"/>
      <c r="AG611" s="145" t="s">
        <v>229</v>
      </c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145"/>
      <c r="AY611" s="145"/>
      <c r="AZ611" s="145"/>
      <c r="BA611" s="145"/>
      <c r="BB611" s="145"/>
      <c r="BC611" s="145"/>
      <c r="BD611" s="145"/>
      <c r="BE611" s="145"/>
      <c r="BF611" s="145"/>
      <c r="BG611" s="145"/>
      <c r="BH611" s="145"/>
    </row>
    <row r="612" spans="1:60" outlineLevel="1" x14ac:dyDescent="0.2">
      <c r="A612" s="152"/>
      <c r="B612" s="153"/>
      <c r="C612" s="245" t="s">
        <v>237</v>
      </c>
      <c r="D612" s="246"/>
      <c r="E612" s="246"/>
      <c r="F612" s="246"/>
      <c r="G612" s="246"/>
      <c r="H612" s="155"/>
      <c r="I612" s="155"/>
      <c r="J612" s="155"/>
      <c r="K612" s="155"/>
      <c r="L612" s="155"/>
      <c r="M612" s="155"/>
      <c r="N612" s="155"/>
      <c r="O612" s="155"/>
      <c r="P612" s="155"/>
      <c r="Q612" s="155"/>
      <c r="R612" s="155"/>
      <c r="S612" s="155"/>
      <c r="T612" s="155"/>
      <c r="U612" s="155"/>
      <c r="V612" s="155"/>
      <c r="W612" s="155"/>
      <c r="X612" s="155"/>
      <c r="Y612" s="145"/>
      <c r="Z612" s="145"/>
      <c r="AA612" s="145"/>
      <c r="AB612" s="145"/>
      <c r="AC612" s="145"/>
      <c r="AD612" s="145"/>
      <c r="AE612" s="145"/>
      <c r="AF612" s="145"/>
      <c r="AG612" s="145" t="s">
        <v>207</v>
      </c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  <c r="AU612" s="145"/>
      <c r="AV612" s="145"/>
      <c r="AW612" s="145"/>
      <c r="AX612" s="145"/>
      <c r="AY612" s="145"/>
      <c r="AZ612" s="145"/>
      <c r="BA612" s="145"/>
      <c r="BB612" s="145"/>
      <c r="BC612" s="145"/>
      <c r="BD612" s="145"/>
      <c r="BE612" s="145"/>
      <c r="BF612" s="145"/>
      <c r="BG612" s="145"/>
      <c r="BH612" s="145"/>
    </row>
    <row r="613" spans="1:60" outlineLevel="1" x14ac:dyDescent="0.2">
      <c r="A613" s="152"/>
      <c r="B613" s="153"/>
      <c r="C613" s="239"/>
      <c r="D613" s="240"/>
      <c r="E613" s="240"/>
      <c r="F613" s="240"/>
      <c r="G613" s="240"/>
      <c r="H613" s="155"/>
      <c r="I613" s="155"/>
      <c r="J613" s="155"/>
      <c r="K613" s="155"/>
      <c r="L613" s="155"/>
      <c r="M613" s="155"/>
      <c r="N613" s="155"/>
      <c r="O613" s="155"/>
      <c r="P613" s="155"/>
      <c r="Q613" s="155"/>
      <c r="R613" s="155"/>
      <c r="S613" s="155"/>
      <c r="T613" s="155"/>
      <c r="U613" s="155"/>
      <c r="V613" s="155"/>
      <c r="W613" s="155"/>
      <c r="X613" s="155"/>
      <c r="Y613" s="145"/>
      <c r="Z613" s="145"/>
      <c r="AA613" s="145"/>
      <c r="AB613" s="145"/>
      <c r="AC613" s="145"/>
      <c r="AD613" s="145"/>
      <c r="AE613" s="145"/>
      <c r="AF613" s="145"/>
      <c r="AG613" s="145" t="s">
        <v>179</v>
      </c>
      <c r="AH613" s="145"/>
      <c r="AI613" s="145"/>
      <c r="AJ613" s="145"/>
      <c r="AK613" s="145"/>
      <c r="AL613" s="145"/>
      <c r="AM613" s="145"/>
      <c r="AN613" s="145"/>
      <c r="AO613" s="145"/>
      <c r="AP613" s="145"/>
      <c r="AQ613" s="145"/>
      <c r="AR613" s="145"/>
      <c r="AS613" s="145"/>
      <c r="AT613" s="145"/>
      <c r="AU613" s="145"/>
      <c r="AV613" s="145"/>
      <c r="AW613" s="145"/>
      <c r="AX613" s="145"/>
      <c r="AY613" s="145"/>
      <c r="AZ613" s="145"/>
      <c r="BA613" s="145"/>
      <c r="BB613" s="145"/>
      <c r="BC613" s="145"/>
      <c r="BD613" s="145"/>
      <c r="BE613" s="145"/>
      <c r="BF613" s="145"/>
      <c r="BG613" s="145"/>
      <c r="BH613" s="145"/>
    </row>
    <row r="614" spans="1:60" x14ac:dyDescent="0.2">
      <c r="A614" s="160" t="s">
        <v>171</v>
      </c>
      <c r="B614" s="161" t="s">
        <v>130</v>
      </c>
      <c r="C614" s="176" t="s">
        <v>131</v>
      </c>
      <c r="D614" s="162"/>
      <c r="E614" s="163"/>
      <c r="F614" s="164"/>
      <c r="G614" s="164">
        <f>SUMIF(AG615:AG622,"&lt;&gt;NOR",G615:G622)</f>
        <v>0</v>
      </c>
      <c r="H614" s="164"/>
      <c r="I614" s="164">
        <f>SUM(I615:I622)</f>
        <v>0</v>
      </c>
      <c r="J614" s="164"/>
      <c r="K614" s="164">
        <f>SUM(K615:K622)</f>
        <v>0</v>
      </c>
      <c r="L614" s="164"/>
      <c r="M614" s="164">
        <f>SUM(M615:M622)</f>
        <v>0</v>
      </c>
      <c r="N614" s="164"/>
      <c r="O614" s="164">
        <f>SUM(O615:O622)</f>
        <v>0</v>
      </c>
      <c r="P614" s="164"/>
      <c r="Q614" s="164">
        <f>SUM(Q615:Q622)</f>
        <v>0</v>
      </c>
      <c r="R614" s="164"/>
      <c r="S614" s="164"/>
      <c r="T614" s="165"/>
      <c r="U614" s="159"/>
      <c r="V614" s="159">
        <f>SUM(V615:V622)</f>
        <v>0</v>
      </c>
      <c r="W614" s="159"/>
      <c r="X614" s="159"/>
      <c r="AG614" t="s">
        <v>172</v>
      </c>
    </row>
    <row r="615" spans="1:60" outlineLevel="1" x14ac:dyDescent="0.2">
      <c r="A615" s="166">
        <v>120</v>
      </c>
      <c r="B615" s="167" t="s">
        <v>667</v>
      </c>
      <c r="C615" s="177" t="s">
        <v>668</v>
      </c>
      <c r="D615" s="168" t="s">
        <v>247</v>
      </c>
      <c r="E615" s="169">
        <v>7</v>
      </c>
      <c r="F615" s="170"/>
      <c r="G615" s="171">
        <f>ROUND(E615*F615,2)</f>
        <v>0</v>
      </c>
      <c r="H615" s="170"/>
      <c r="I615" s="171">
        <f>ROUND(E615*H615,2)</f>
        <v>0</v>
      </c>
      <c r="J615" s="170"/>
      <c r="K615" s="171">
        <f>ROUND(E615*J615,2)</f>
        <v>0</v>
      </c>
      <c r="L615" s="171">
        <v>21</v>
      </c>
      <c r="M615" s="171">
        <f>G615*(1+L615/100)</f>
        <v>0</v>
      </c>
      <c r="N615" s="171">
        <v>0</v>
      </c>
      <c r="O615" s="171">
        <f>ROUND(E615*N615,2)</f>
        <v>0</v>
      </c>
      <c r="P615" s="171">
        <v>0</v>
      </c>
      <c r="Q615" s="171">
        <f>ROUND(E615*P615,2)</f>
        <v>0</v>
      </c>
      <c r="R615" s="171"/>
      <c r="S615" s="171" t="s">
        <v>174</v>
      </c>
      <c r="T615" s="172" t="s">
        <v>175</v>
      </c>
      <c r="U615" s="155">
        <v>0</v>
      </c>
      <c r="V615" s="155">
        <f>ROUND(E615*U615,2)</f>
        <v>0</v>
      </c>
      <c r="W615" s="155"/>
      <c r="X615" s="155" t="s">
        <v>176</v>
      </c>
      <c r="Y615" s="145"/>
      <c r="Z615" s="145"/>
      <c r="AA615" s="145"/>
      <c r="AB615" s="145"/>
      <c r="AC615" s="145"/>
      <c r="AD615" s="145"/>
      <c r="AE615" s="145"/>
      <c r="AF615" s="145"/>
      <c r="AG615" s="145" t="s">
        <v>177</v>
      </c>
      <c r="AH615" s="145"/>
      <c r="AI615" s="145"/>
      <c r="AJ615" s="145"/>
      <c r="AK615" s="145"/>
      <c r="AL615" s="145"/>
      <c r="AM615" s="145"/>
      <c r="AN615" s="145"/>
      <c r="AO615" s="145"/>
      <c r="AP615" s="145"/>
      <c r="AQ615" s="145"/>
      <c r="AR615" s="145"/>
      <c r="AS615" s="145"/>
      <c r="AT615" s="145"/>
      <c r="AU615" s="145"/>
      <c r="AV615" s="145"/>
      <c r="AW615" s="145"/>
      <c r="AX615" s="145"/>
      <c r="AY615" s="145"/>
      <c r="AZ615" s="145"/>
      <c r="BA615" s="145"/>
      <c r="BB615" s="145"/>
      <c r="BC615" s="145"/>
      <c r="BD615" s="145"/>
      <c r="BE615" s="145"/>
      <c r="BF615" s="145"/>
      <c r="BG615" s="145"/>
      <c r="BH615" s="145"/>
    </row>
    <row r="616" spans="1:60" outlineLevel="1" x14ac:dyDescent="0.2">
      <c r="A616" s="152"/>
      <c r="B616" s="153"/>
      <c r="C616" s="243"/>
      <c r="D616" s="244"/>
      <c r="E616" s="244"/>
      <c r="F616" s="244"/>
      <c r="G616" s="244"/>
      <c r="H616" s="155"/>
      <c r="I616" s="155"/>
      <c r="J616" s="155"/>
      <c r="K616" s="155"/>
      <c r="L616" s="155"/>
      <c r="M616" s="155"/>
      <c r="N616" s="155"/>
      <c r="O616" s="155"/>
      <c r="P616" s="155"/>
      <c r="Q616" s="155"/>
      <c r="R616" s="155"/>
      <c r="S616" s="155"/>
      <c r="T616" s="155"/>
      <c r="U616" s="155"/>
      <c r="V616" s="155"/>
      <c r="W616" s="155"/>
      <c r="X616" s="155"/>
      <c r="Y616" s="145"/>
      <c r="Z616" s="145"/>
      <c r="AA616" s="145"/>
      <c r="AB616" s="145"/>
      <c r="AC616" s="145"/>
      <c r="AD616" s="145"/>
      <c r="AE616" s="145"/>
      <c r="AF616" s="145"/>
      <c r="AG616" s="145" t="s">
        <v>179</v>
      </c>
      <c r="AH616" s="145"/>
      <c r="AI616" s="145"/>
      <c r="AJ616" s="145"/>
      <c r="AK616" s="145"/>
      <c r="AL616" s="145"/>
      <c r="AM616" s="145"/>
      <c r="AN616" s="145"/>
      <c r="AO616" s="145"/>
      <c r="AP616" s="145"/>
      <c r="AQ616" s="145"/>
      <c r="AR616" s="145"/>
      <c r="AS616" s="145"/>
      <c r="AT616" s="145"/>
      <c r="AU616" s="145"/>
      <c r="AV616" s="145"/>
      <c r="AW616" s="145"/>
      <c r="AX616" s="145"/>
      <c r="AY616" s="145"/>
      <c r="AZ616" s="145"/>
      <c r="BA616" s="145"/>
      <c r="BB616" s="145"/>
      <c r="BC616" s="145"/>
      <c r="BD616" s="145"/>
      <c r="BE616" s="145"/>
      <c r="BF616" s="145"/>
      <c r="BG616" s="145"/>
      <c r="BH616" s="145"/>
    </row>
    <row r="617" spans="1:60" outlineLevel="1" x14ac:dyDescent="0.2">
      <c r="A617" s="166">
        <v>121</v>
      </c>
      <c r="B617" s="167" t="s">
        <v>669</v>
      </c>
      <c r="C617" s="177" t="s">
        <v>670</v>
      </c>
      <c r="D617" s="168" t="s">
        <v>247</v>
      </c>
      <c r="E617" s="169">
        <v>4</v>
      </c>
      <c r="F617" s="170"/>
      <c r="G617" s="171">
        <f>ROUND(E617*F617,2)</f>
        <v>0</v>
      </c>
      <c r="H617" s="170"/>
      <c r="I617" s="171">
        <f>ROUND(E617*H617,2)</f>
        <v>0</v>
      </c>
      <c r="J617" s="170"/>
      <c r="K617" s="171">
        <f>ROUND(E617*J617,2)</f>
        <v>0</v>
      </c>
      <c r="L617" s="171">
        <v>21</v>
      </c>
      <c r="M617" s="171">
        <f>G617*(1+L617/100)</f>
        <v>0</v>
      </c>
      <c r="N617" s="171">
        <v>0</v>
      </c>
      <c r="O617" s="171">
        <f>ROUND(E617*N617,2)</f>
        <v>0</v>
      </c>
      <c r="P617" s="171">
        <v>0</v>
      </c>
      <c r="Q617" s="171">
        <f>ROUND(E617*P617,2)</f>
        <v>0</v>
      </c>
      <c r="R617" s="171"/>
      <c r="S617" s="171" t="s">
        <v>174</v>
      </c>
      <c r="T617" s="172" t="s">
        <v>175</v>
      </c>
      <c r="U617" s="155">
        <v>0</v>
      </c>
      <c r="V617" s="155">
        <f>ROUND(E617*U617,2)</f>
        <v>0</v>
      </c>
      <c r="W617" s="155"/>
      <c r="X617" s="155" t="s">
        <v>176</v>
      </c>
      <c r="Y617" s="145"/>
      <c r="Z617" s="145"/>
      <c r="AA617" s="145"/>
      <c r="AB617" s="145"/>
      <c r="AC617" s="145"/>
      <c r="AD617" s="145"/>
      <c r="AE617" s="145"/>
      <c r="AF617" s="145"/>
      <c r="AG617" s="145" t="s">
        <v>177</v>
      </c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45"/>
      <c r="AX617" s="145"/>
      <c r="AY617" s="145"/>
      <c r="AZ617" s="145"/>
      <c r="BA617" s="145"/>
      <c r="BB617" s="145"/>
      <c r="BC617" s="145"/>
      <c r="BD617" s="145"/>
      <c r="BE617" s="145"/>
      <c r="BF617" s="145"/>
      <c r="BG617" s="145"/>
      <c r="BH617" s="145"/>
    </row>
    <row r="618" spans="1:60" outlineLevel="1" x14ac:dyDescent="0.2">
      <c r="A618" s="152"/>
      <c r="B618" s="153"/>
      <c r="C618" s="243"/>
      <c r="D618" s="244"/>
      <c r="E618" s="244"/>
      <c r="F618" s="244"/>
      <c r="G618" s="244"/>
      <c r="H618" s="155"/>
      <c r="I618" s="155"/>
      <c r="J618" s="155"/>
      <c r="K618" s="155"/>
      <c r="L618" s="155"/>
      <c r="M618" s="155"/>
      <c r="N618" s="155"/>
      <c r="O618" s="155"/>
      <c r="P618" s="155"/>
      <c r="Q618" s="155"/>
      <c r="R618" s="155"/>
      <c r="S618" s="155"/>
      <c r="T618" s="155"/>
      <c r="U618" s="155"/>
      <c r="V618" s="155"/>
      <c r="W618" s="155"/>
      <c r="X618" s="155"/>
      <c r="Y618" s="145"/>
      <c r="Z618" s="145"/>
      <c r="AA618" s="145"/>
      <c r="AB618" s="145"/>
      <c r="AC618" s="145"/>
      <c r="AD618" s="145"/>
      <c r="AE618" s="145"/>
      <c r="AF618" s="145"/>
      <c r="AG618" s="145" t="s">
        <v>179</v>
      </c>
      <c r="AH618" s="145"/>
      <c r="AI618" s="145"/>
      <c r="AJ618" s="145"/>
      <c r="AK618" s="145"/>
      <c r="AL618" s="145"/>
      <c r="AM618" s="145"/>
      <c r="AN618" s="145"/>
      <c r="AO618" s="145"/>
      <c r="AP618" s="145"/>
      <c r="AQ618" s="145"/>
      <c r="AR618" s="145"/>
      <c r="AS618" s="145"/>
      <c r="AT618" s="145"/>
      <c r="AU618" s="145"/>
      <c r="AV618" s="145"/>
      <c r="AW618" s="145"/>
      <c r="AX618" s="145"/>
      <c r="AY618" s="145"/>
      <c r="AZ618" s="145"/>
      <c r="BA618" s="145"/>
      <c r="BB618" s="145"/>
      <c r="BC618" s="145"/>
      <c r="BD618" s="145"/>
      <c r="BE618" s="145"/>
      <c r="BF618" s="145"/>
      <c r="BG618" s="145"/>
      <c r="BH618" s="145"/>
    </row>
    <row r="619" spans="1:60" outlineLevel="1" x14ac:dyDescent="0.2">
      <c r="A619" s="166">
        <v>122</v>
      </c>
      <c r="B619" s="167" t="s">
        <v>671</v>
      </c>
      <c r="C619" s="177" t="s">
        <v>672</v>
      </c>
      <c r="D619" s="168" t="s">
        <v>247</v>
      </c>
      <c r="E619" s="169">
        <v>2</v>
      </c>
      <c r="F619" s="170"/>
      <c r="G619" s="171">
        <f>ROUND(E619*F619,2)</f>
        <v>0</v>
      </c>
      <c r="H619" s="170"/>
      <c r="I619" s="171">
        <f>ROUND(E619*H619,2)</f>
        <v>0</v>
      </c>
      <c r="J619" s="170"/>
      <c r="K619" s="171">
        <f>ROUND(E619*J619,2)</f>
        <v>0</v>
      </c>
      <c r="L619" s="171">
        <v>21</v>
      </c>
      <c r="M619" s="171">
        <f>G619*(1+L619/100)</f>
        <v>0</v>
      </c>
      <c r="N619" s="171">
        <v>0</v>
      </c>
      <c r="O619" s="171">
        <f>ROUND(E619*N619,2)</f>
        <v>0</v>
      </c>
      <c r="P619" s="171">
        <v>0</v>
      </c>
      <c r="Q619" s="171">
        <f>ROUND(E619*P619,2)</f>
        <v>0</v>
      </c>
      <c r="R619" s="171"/>
      <c r="S619" s="171" t="s">
        <v>174</v>
      </c>
      <c r="T619" s="172" t="s">
        <v>175</v>
      </c>
      <c r="U619" s="155">
        <v>0</v>
      </c>
      <c r="V619" s="155">
        <f>ROUND(E619*U619,2)</f>
        <v>0</v>
      </c>
      <c r="W619" s="155"/>
      <c r="X619" s="155" t="s">
        <v>176</v>
      </c>
      <c r="Y619" s="145"/>
      <c r="Z619" s="145"/>
      <c r="AA619" s="145"/>
      <c r="AB619" s="145"/>
      <c r="AC619" s="145"/>
      <c r="AD619" s="145"/>
      <c r="AE619" s="145"/>
      <c r="AF619" s="145"/>
      <c r="AG619" s="145" t="s">
        <v>177</v>
      </c>
      <c r="AH619" s="145"/>
      <c r="AI619" s="145"/>
      <c r="AJ619" s="145"/>
      <c r="AK619" s="145"/>
      <c r="AL619" s="145"/>
      <c r="AM619" s="145"/>
      <c r="AN619" s="145"/>
      <c r="AO619" s="145"/>
      <c r="AP619" s="145"/>
      <c r="AQ619" s="145"/>
      <c r="AR619" s="145"/>
      <c r="AS619" s="145"/>
      <c r="AT619" s="145"/>
      <c r="AU619" s="145"/>
      <c r="AV619" s="145"/>
      <c r="AW619" s="145"/>
      <c r="AX619" s="145"/>
      <c r="AY619" s="145"/>
      <c r="AZ619" s="145"/>
      <c r="BA619" s="145"/>
      <c r="BB619" s="145"/>
      <c r="BC619" s="145"/>
      <c r="BD619" s="145"/>
      <c r="BE619" s="145"/>
      <c r="BF619" s="145"/>
      <c r="BG619" s="145"/>
      <c r="BH619" s="145"/>
    </row>
    <row r="620" spans="1:60" outlineLevel="1" x14ac:dyDescent="0.2">
      <c r="A620" s="152"/>
      <c r="B620" s="153"/>
      <c r="C620" s="243"/>
      <c r="D620" s="244"/>
      <c r="E620" s="244"/>
      <c r="F620" s="244"/>
      <c r="G620" s="244"/>
      <c r="H620" s="155"/>
      <c r="I620" s="155"/>
      <c r="J620" s="155"/>
      <c r="K620" s="155"/>
      <c r="L620" s="155"/>
      <c r="M620" s="155"/>
      <c r="N620" s="155"/>
      <c r="O620" s="155"/>
      <c r="P620" s="155"/>
      <c r="Q620" s="155"/>
      <c r="R620" s="155"/>
      <c r="S620" s="155"/>
      <c r="T620" s="155"/>
      <c r="U620" s="155"/>
      <c r="V620" s="155"/>
      <c r="W620" s="155"/>
      <c r="X620" s="155"/>
      <c r="Y620" s="145"/>
      <c r="Z620" s="145"/>
      <c r="AA620" s="145"/>
      <c r="AB620" s="145"/>
      <c r="AC620" s="145"/>
      <c r="AD620" s="145"/>
      <c r="AE620" s="145"/>
      <c r="AF620" s="145"/>
      <c r="AG620" s="145" t="s">
        <v>179</v>
      </c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  <c r="AU620" s="145"/>
      <c r="AV620" s="145"/>
      <c r="AW620" s="145"/>
      <c r="AX620" s="145"/>
      <c r="AY620" s="145"/>
      <c r="AZ620" s="145"/>
      <c r="BA620" s="145"/>
      <c r="BB620" s="145"/>
      <c r="BC620" s="145"/>
      <c r="BD620" s="145"/>
      <c r="BE620" s="145"/>
      <c r="BF620" s="145"/>
      <c r="BG620" s="145"/>
      <c r="BH620" s="145"/>
    </row>
    <row r="621" spans="1:60" outlineLevel="1" x14ac:dyDescent="0.2">
      <c r="A621" s="166">
        <v>123</v>
      </c>
      <c r="B621" s="167" t="s">
        <v>673</v>
      </c>
      <c r="C621" s="177" t="s">
        <v>674</v>
      </c>
      <c r="D621" s="168" t="s">
        <v>247</v>
      </c>
      <c r="E621" s="169">
        <v>1</v>
      </c>
      <c r="F621" s="170"/>
      <c r="G621" s="171">
        <f>ROUND(E621*F621,2)</f>
        <v>0</v>
      </c>
      <c r="H621" s="170"/>
      <c r="I621" s="171">
        <f>ROUND(E621*H621,2)</f>
        <v>0</v>
      </c>
      <c r="J621" s="170"/>
      <c r="K621" s="171">
        <f>ROUND(E621*J621,2)</f>
        <v>0</v>
      </c>
      <c r="L621" s="171">
        <v>21</v>
      </c>
      <c r="M621" s="171">
        <f>G621*(1+L621/100)</f>
        <v>0</v>
      </c>
      <c r="N621" s="171">
        <v>0</v>
      </c>
      <c r="O621" s="171">
        <f>ROUND(E621*N621,2)</f>
        <v>0</v>
      </c>
      <c r="P621" s="171">
        <v>0</v>
      </c>
      <c r="Q621" s="171">
        <f>ROUND(E621*P621,2)</f>
        <v>0</v>
      </c>
      <c r="R621" s="171"/>
      <c r="S621" s="171" t="s">
        <v>174</v>
      </c>
      <c r="T621" s="172" t="s">
        <v>175</v>
      </c>
      <c r="U621" s="155">
        <v>0</v>
      </c>
      <c r="V621" s="155">
        <f>ROUND(E621*U621,2)</f>
        <v>0</v>
      </c>
      <c r="W621" s="155"/>
      <c r="X621" s="155" t="s">
        <v>176</v>
      </c>
      <c r="Y621" s="145"/>
      <c r="Z621" s="145"/>
      <c r="AA621" s="145"/>
      <c r="AB621" s="145"/>
      <c r="AC621" s="145"/>
      <c r="AD621" s="145"/>
      <c r="AE621" s="145"/>
      <c r="AF621" s="145"/>
      <c r="AG621" s="145" t="s">
        <v>177</v>
      </c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45"/>
      <c r="AX621" s="145"/>
      <c r="AY621" s="145"/>
      <c r="AZ621" s="145"/>
      <c r="BA621" s="145"/>
      <c r="BB621" s="145"/>
      <c r="BC621" s="145"/>
      <c r="BD621" s="145"/>
      <c r="BE621" s="145"/>
      <c r="BF621" s="145"/>
      <c r="BG621" s="145"/>
      <c r="BH621" s="145"/>
    </row>
    <row r="622" spans="1:60" outlineLevel="1" x14ac:dyDescent="0.2">
      <c r="A622" s="152"/>
      <c r="B622" s="153"/>
      <c r="C622" s="243"/>
      <c r="D622" s="244"/>
      <c r="E622" s="244"/>
      <c r="F622" s="244"/>
      <c r="G622" s="244"/>
      <c r="H622" s="155"/>
      <c r="I622" s="155"/>
      <c r="J622" s="155"/>
      <c r="K622" s="155"/>
      <c r="L622" s="155"/>
      <c r="M622" s="155"/>
      <c r="N622" s="155"/>
      <c r="O622" s="155"/>
      <c r="P622" s="155"/>
      <c r="Q622" s="155"/>
      <c r="R622" s="155"/>
      <c r="S622" s="155"/>
      <c r="T622" s="155"/>
      <c r="U622" s="155"/>
      <c r="V622" s="155"/>
      <c r="W622" s="155"/>
      <c r="X622" s="155"/>
      <c r="Y622" s="145"/>
      <c r="Z622" s="145"/>
      <c r="AA622" s="145"/>
      <c r="AB622" s="145"/>
      <c r="AC622" s="145"/>
      <c r="AD622" s="145"/>
      <c r="AE622" s="145"/>
      <c r="AF622" s="145"/>
      <c r="AG622" s="145" t="s">
        <v>179</v>
      </c>
      <c r="AH622" s="145"/>
      <c r="AI622" s="145"/>
      <c r="AJ622" s="145"/>
      <c r="AK622" s="145"/>
      <c r="AL622" s="145"/>
      <c r="AM622" s="145"/>
      <c r="AN622" s="145"/>
      <c r="AO622" s="145"/>
      <c r="AP622" s="145"/>
      <c r="AQ622" s="145"/>
      <c r="AR622" s="145"/>
      <c r="AS622" s="145"/>
      <c r="AT622" s="145"/>
      <c r="AU622" s="145"/>
      <c r="AV622" s="145"/>
      <c r="AW622" s="145"/>
      <c r="AX622" s="145"/>
      <c r="AY622" s="145"/>
      <c r="AZ622" s="145"/>
      <c r="BA622" s="145"/>
      <c r="BB622" s="145"/>
      <c r="BC622" s="145"/>
      <c r="BD622" s="145"/>
      <c r="BE622" s="145"/>
      <c r="BF622" s="145"/>
      <c r="BG622" s="145"/>
      <c r="BH622" s="145"/>
    </row>
    <row r="623" spans="1:60" x14ac:dyDescent="0.2">
      <c r="A623" s="160" t="s">
        <v>171</v>
      </c>
      <c r="B623" s="161" t="s">
        <v>132</v>
      </c>
      <c r="C623" s="176" t="s">
        <v>133</v>
      </c>
      <c r="D623" s="162"/>
      <c r="E623" s="163"/>
      <c r="F623" s="164"/>
      <c r="G623" s="164">
        <f>SUMIF(AG624:AG678,"&lt;&gt;NOR",G624:G678)</f>
        <v>0</v>
      </c>
      <c r="H623" s="164"/>
      <c r="I623" s="164">
        <f>SUM(I624:I678)</f>
        <v>0</v>
      </c>
      <c r="J623" s="164"/>
      <c r="K623" s="164">
        <f>SUM(K624:K678)</f>
        <v>0</v>
      </c>
      <c r="L623" s="164"/>
      <c r="M623" s="164">
        <f>SUM(M624:M678)</f>
        <v>0</v>
      </c>
      <c r="N623" s="164"/>
      <c r="O623" s="164">
        <f>SUM(O624:O678)</f>
        <v>4.45</v>
      </c>
      <c r="P623" s="164"/>
      <c r="Q623" s="164">
        <f>SUM(Q624:Q678)</f>
        <v>0</v>
      </c>
      <c r="R623" s="164"/>
      <c r="S623" s="164"/>
      <c r="T623" s="165"/>
      <c r="U623" s="159"/>
      <c r="V623" s="159">
        <f>SUM(V624:V678)</f>
        <v>317.51</v>
      </c>
      <c r="W623" s="159"/>
      <c r="X623" s="159"/>
      <c r="AG623" t="s">
        <v>172</v>
      </c>
    </row>
    <row r="624" spans="1:60" outlineLevel="1" x14ac:dyDescent="0.2">
      <c r="A624" s="166">
        <v>124</v>
      </c>
      <c r="B624" s="167" t="s">
        <v>675</v>
      </c>
      <c r="C624" s="177" t="s">
        <v>676</v>
      </c>
      <c r="D624" s="168" t="s">
        <v>193</v>
      </c>
      <c r="E624" s="169">
        <v>212.1</v>
      </c>
      <c r="F624" s="170"/>
      <c r="G624" s="171">
        <f>ROUND(E624*F624,2)</f>
        <v>0</v>
      </c>
      <c r="H624" s="170"/>
      <c r="I624" s="171">
        <f>ROUND(E624*H624,2)</f>
        <v>0</v>
      </c>
      <c r="J624" s="170"/>
      <c r="K624" s="171">
        <f>ROUND(E624*J624,2)</f>
        <v>0</v>
      </c>
      <c r="L624" s="171">
        <v>21</v>
      </c>
      <c r="M624" s="171">
        <f>G624*(1+L624/100)</f>
        <v>0</v>
      </c>
      <c r="N624" s="171">
        <v>1.1E-4</v>
      </c>
      <c r="O624" s="171">
        <f>ROUND(E624*N624,2)</f>
        <v>0.02</v>
      </c>
      <c r="P624" s="171">
        <v>0</v>
      </c>
      <c r="Q624" s="171">
        <f>ROUND(E624*P624,2)</f>
        <v>0</v>
      </c>
      <c r="R624" s="171" t="s">
        <v>677</v>
      </c>
      <c r="S624" s="171" t="s">
        <v>182</v>
      </c>
      <c r="T624" s="172" t="s">
        <v>182</v>
      </c>
      <c r="U624" s="155">
        <v>0.05</v>
      </c>
      <c r="V624" s="155">
        <f>ROUND(E624*U624,2)</f>
        <v>10.61</v>
      </c>
      <c r="W624" s="155"/>
      <c r="X624" s="155" t="s">
        <v>176</v>
      </c>
      <c r="Y624" s="145"/>
      <c r="Z624" s="145"/>
      <c r="AA624" s="145"/>
      <c r="AB624" s="145"/>
      <c r="AC624" s="145"/>
      <c r="AD624" s="145"/>
      <c r="AE624" s="145"/>
      <c r="AF624" s="145"/>
      <c r="AG624" s="145" t="s">
        <v>177</v>
      </c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  <c r="BC624" s="145"/>
      <c r="BD624" s="145"/>
      <c r="BE624" s="145"/>
      <c r="BF624" s="145"/>
      <c r="BG624" s="145"/>
      <c r="BH624" s="145"/>
    </row>
    <row r="625" spans="1:60" outlineLevel="1" x14ac:dyDescent="0.2">
      <c r="A625" s="152"/>
      <c r="B625" s="153"/>
      <c r="C625" s="178" t="s">
        <v>480</v>
      </c>
      <c r="D625" s="157"/>
      <c r="E625" s="158"/>
      <c r="F625" s="155"/>
      <c r="G625" s="155"/>
      <c r="H625" s="155"/>
      <c r="I625" s="155"/>
      <c r="J625" s="155"/>
      <c r="K625" s="155"/>
      <c r="L625" s="155"/>
      <c r="M625" s="155"/>
      <c r="N625" s="155"/>
      <c r="O625" s="155"/>
      <c r="P625" s="155"/>
      <c r="Q625" s="155"/>
      <c r="R625" s="155"/>
      <c r="S625" s="155"/>
      <c r="T625" s="155"/>
      <c r="U625" s="155"/>
      <c r="V625" s="155"/>
      <c r="W625" s="155"/>
      <c r="X625" s="155"/>
      <c r="Y625" s="145"/>
      <c r="Z625" s="145"/>
      <c r="AA625" s="145"/>
      <c r="AB625" s="145"/>
      <c r="AC625" s="145"/>
      <c r="AD625" s="145"/>
      <c r="AE625" s="145"/>
      <c r="AF625" s="145"/>
      <c r="AG625" s="145" t="s">
        <v>178</v>
      </c>
      <c r="AH625" s="145">
        <v>0</v>
      </c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  <c r="AU625" s="145"/>
      <c r="AV625" s="145"/>
      <c r="AW625" s="145"/>
      <c r="AX625" s="145"/>
      <c r="AY625" s="145"/>
      <c r="AZ625" s="145"/>
      <c r="BA625" s="145"/>
      <c r="BB625" s="145"/>
      <c r="BC625" s="145"/>
      <c r="BD625" s="145"/>
      <c r="BE625" s="145"/>
      <c r="BF625" s="145"/>
      <c r="BG625" s="145"/>
      <c r="BH625" s="145"/>
    </row>
    <row r="626" spans="1:60" outlineLevel="1" x14ac:dyDescent="0.2">
      <c r="A626" s="152"/>
      <c r="B626" s="153"/>
      <c r="C626" s="178" t="s">
        <v>481</v>
      </c>
      <c r="D626" s="157"/>
      <c r="E626" s="158"/>
      <c r="F626" s="155"/>
      <c r="G626" s="155"/>
      <c r="H626" s="155"/>
      <c r="I626" s="155"/>
      <c r="J626" s="155"/>
      <c r="K626" s="155"/>
      <c r="L626" s="155"/>
      <c r="M626" s="155"/>
      <c r="N626" s="155"/>
      <c r="O626" s="155"/>
      <c r="P626" s="155"/>
      <c r="Q626" s="155"/>
      <c r="R626" s="155"/>
      <c r="S626" s="155"/>
      <c r="T626" s="155"/>
      <c r="U626" s="155"/>
      <c r="V626" s="155"/>
      <c r="W626" s="155"/>
      <c r="X626" s="155"/>
      <c r="Y626" s="145"/>
      <c r="Z626" s="145"/>
      <c r="AA626" s="145"/>
      <c r="AB626" s="145"/>
      <c r="AC626" s="145"/>
      <c r="AD626" s="145"/>
      <c r="AE626" s="145"/>
      <c r="AF626" s="145"/>
      <c r="AG626" s="145" t="s">
        <v>178</v>
      </c>
      <c r="AH626" s="145">
        <v>0</v>
      </c>
      <c r="AI626" s="145"/>
      <c r="AJ626" s="145"/>
      <c r="AK626" s="145"/>
      <c r="AL626" s="145"/>
      <c r="AM626" s="145"/>
      <c r="AN626" s="145"/>
      <c r="AO626" s="145"/>
      <c r="AP626" s="145"/>
      <c r="AQ626" s="145"/>
      <c r="AR626" s="145"/>
      <c r="AS626" s="145"/>
      <c r="AT626" s="145"/>
      <c r="AU626" s="145"/>
      <c r="AV626" s="145"/>
      <c r="AW626" s="145"/>
      <c r="AX626" s="145"/>
      <c r="AY626" s="145"/>
      <c r="AZ626" s="145"/>
      <c r="BA626" s="145"/>
      <c r="BB626" s="145"/>
      <c r="BC626" s="145"/>
      <c r="BD626" s="145"/>
      <c r="BE626" s="145"/>
      <c r="BF626" s="145"/>
      <c r="BG626" s="145"/>
      <c r="BH626" s="145"/>
    </row>
    <row r="627" spans="1:60" outlineLevel="1" x14ac:dyDescent="0.2">
      <c r="A627" s="152"/>
      <c r="B627" s="153"/>
      <c r="C627" s="178" t="s">
        <v>555</v>
      </c>
      <c r="D627" s="157"/>
      <c r="E627" s="158">
        <v>212.1</v>
      </c>
      <c r="F627" s="155"/>
      <c r="G627" s="155"/>
      <c r="H627" s="155"/>
      <c r="I627" s="155"/>
      <c r="J627" s="155"/>
      <c r="K627" s="155"/>
      <c r="L627" s="155"/>
      <c r="M627" s="155"/>
      <c r="N627" s="155"/>
      <c r="O627" s="155"/>
      <c r="P627" s="155"/>
      <c r="Q627" s="155"/>
      <c r="R627" s="155"/>
      <c r="S627" s="155"/>
      <c r="T627" s="155"/>
      <c r="U627" s="155"/>
      <c r="V627" s="155"/>
      <c r="W627" s="155"/>
      <c r="X627" s="155"/>
      <c r="Y627" s="145"/>
      <c r="Z627" s="145"/>
      <c r="AA627" s="145"/>
      <c r="AB627" s="145"/>
      <c r="AC627" s="145"/>
      <c r="AD627" s="145"/>
      <c r="AE627" s="145"/>
      <c r="AF627" s="145"/>
      <c r="AG627" s="145" t="s">
        <v>178</v>
      </c>
      <c r="AH627" s="145">
        <v>0</v>
      </c>
      <c r="AI627" s="145"/>
      <c r="AJ627" s="145"/>
      <c r="AK627" s="145"/>
      <c r="AL627" s="145"/>
      <c r="AM627" s="145"/>
      <c r="AN627" s="145"/>
      <c r="AO627" s="145"/>
      <c r="AP627" s="145"/>
      <c r="AQ627" s="145"/>
      <c r="AR627" s="145"/>
      <c r="AS627" s="145"/>
      <c r="AT627" s="145"/>
      <c r="AU627" s="145"/>
      <c r="AV627" s="145"/>
      <c r="AW627" s="145"/>
      <c r="AX627" s="145"/>
      <c r="AY627" s="145"/>
      <c r="AZ627" s="145"/>
      <c r="BA627" s="145"/>
      <c r="BB627" s="145"/>
      <c r="BC627" s="145"/>
      <c r="BD627" s="145"/>
      <c r="BE627" s="145"/>
      <c r="BF627" s="145"/>
      <c r="BG627" s="145"/>
      <c r="BH627" s="145"/>
    </row>
    <row r="628" spans="1:60" outlineLevel="1" x14ac:dyDescent="0.2">
      <c r="A628" s="152"/>
      <c r="B628" s="153"/>
      <c r="C628" s="239"/>
      <c r="D628" s="240"/>
      <c r="E628" s="240"/>
      <c r="F628" s="240"/>
      <c r="G628" s="240"/>
      <c r="H628" s="155"/>
      <c r="I628" s="155"/>
      <c r="J628" s="155"/>
      <c r="K628" s="155"/>
      <c r="L628" s="155"/>
      <c r="M628" s="155"/>
      <c r="N628" s="155"/>
      <c r="O628" s="155"/>
      <c r="P628" s="155"/>
      <c r="Q628" s="155"/>
      <c r="R628" s="155"/>
      <c r="S628" s="155"/>
      <c r="T628" s="155"/>
      <c r="U628" s="155"/>
      <c r="V628" s="155"/>
      <c r="W628" s="155"/>
      <c r="X628" s="155"/>
      <c r="Y628" s="145"/>
      <c r="Z628" s="145"/>
      <c r="AA628" s="145"/>
      <c r="AB628" s="145"/>
      <c r="AC628" s="145"/>
      <c r="AD628" s="145"/>
      <c r="AE628" s="145"/>
      <c r="AF628" s="145"/>
      <c r="AG628" s="145" t="s">
        <v>179</v>
      </c>
      <c r="AH628" s="145"/>
      <c r="AI628" s="145"/>
      <c r="AJ628" s="145"/>
      <c r="AK628" s="145"/>
      <c r="AL628" s="145"/>
      <c r="AM628" s="145"/>
      <c r="AN628" s="145"/>
      <c r="AO628" s="145"/>
      <c r="AP628" s="145"/>
      <c r="AQ628" s="145"/>
      <c r="AR628" s="145"/>
      <c r="AS628" s="145"/>
      <c r="AT628" s="145"/>
      <c r="AU628" s="145"/>
      <c r="AV628" s="145"/>
      <c r="AW628" s="145"/>
      <c r="AX628" s="145"/>
      <c r="AY628" s="145"/>
      <c r="AZ628" s="145"/>
      <c r="BA628" s="145"/>
      <c r="BB628" s="145"/>
      <c r="BC628" s="145"/>
      <c r="BD628" s="145"/>
      <c r="BE628" s="145"/>
      <c r="BF628" s="145"/>
      <c r="BG628" s="145"/>
      <c r="BH628" s="145"/>
    </row>
    <row r="629" spans="1:60" ht="22.5" outlineLevel="1" x14ac:dyDescent="0.2">
      <c r="A629" s="166">
        <v>125</v>
      </c>
      <c r="B629" s="167" t="s">
        <v>678</v>
      </c>
      <c r="C629" s="177" t="s">
        <v>679</v>
      </c>
      <c r="D629" s="168" t="s">
        <v>193</v>
      </c>
      <c r="E629" s="169">
        <v>10.5</v>
      </c>
      <c r="F629" s="170"/>
      <c r="G629" s="171">
        <f>ROUND(E629*F629,2)</f>
        <v>0</v>
      </c>
      <c r="H629" s="170"/>
      <c r="I629" s="171">
        <f>ROUND(E629*H629,2)</f>
        <v>0</v>
      </c>
      <c r="J629" s="170"/>
      <c r="K629" s="171">
        <f>ROUND(E629*J629,2)</f>
        <v>0</v>
      </c>
      <c r="L629" s="171">
        <v>21</v>
      </c>
      <c r="M629" s="171">
        <f>G629*(1+L629/100)</f>
        <v>0</v>
      </c>
      <c r="N629" s="171">
        <v>0</v>
      </c>
      <c r="O629" s="171">
        <f>ROUND(E629*N629,2)</f>
        <v>0</v>
      </c>
      <c r="P629" s="171">
        <v>0</v>
      </c>
      <c r="Q629" s="171">
        <f>ROUND(E629*P629,2)</f>
        <v>0</v>
      </c>
      <c r="R629" s="171" t="s">
        <v>677</v>
      </c>
      <c r="S629" s="171" t="s">
        <v>182</v>
      </c>
      <c r="T629" s="172" t="s">
        <v>182</v>
      </c>
      <c r="U629" s="155">
        <v>0.03</v>
      </c>
      <c r="V629" s="155">
        <f>ROUND(E629*U629,2)</f>
        <v>0.32</v>
      </c>
      <c r="W629" s="155"/>
      <c r="X629" s="155" t="s">
        <v>176</v>
      </c>
      <c r="Y629" s="145"/>
      <c r="Z629" s="145"/>
      <c r="AA629" s="145"/>
      <c r="AB629" s="145"/>
      <c r="AC629" s="145"/>
      <c r="AD629" s="145"/>
      <c r="AE629" s="145"/>
      <c r="AF629" s="145"/>
      <c r="AG629" s="145" t="s">
        <v>177</v>
      </c>
      <c r="AH629" s="145"/>
      <c r="AI629" s="145"/>
      <c r="AJ629" s="145"/>
      <c r="AK629" s="145"/>
      <c r="AL629" s="145"/>
      <c r="AM629" s="145"/>
      <c r="AN629" s="145"/>
      <c r="AO629" s="145"/>
      <c r="AP629" s="145"/>
      <c r="AQ629" s="145"/>
      <c r="AR629" s="145"/>
      <c r="AS629" s="145"/>
      <c r="AT629" s="145"/>
      <c r="AU629" s="145"/>
      <c r="AV629" s="145"/>
      <c r="AW629" s="145"/>
      <c r="AX629" s="145"/>
      <c r="AY629" s="145"/>
      <c r="AZ629" s="145"/>
      <c r="BA629" s="145"/>
      <c r="BB629" s="145"/>
      <c r="BC629" s="145"/>
      <c r="BD629" s="145"/>
      <c r="BE629" s="145"/>
      <c r="BF629" s="145"/>
      <c r="BG629" s="145"/>
      <c r="BH629" s="145"/>
    </row>
    <row r="630" spans="1:60" outlineLevel="1" x14ac:dyDescent="0.2">
      <c r="A630" s="152"/>
      <c r="B630" s="153"/>
      <c r="C630" s="178" t="s">
        <v>208</v>
      </c>
      <c r="D630" s="157"/>
      <c r="E630" s="158"/>
      <c r="F630" s="155"/>
      <c r="G630" s="155"/>
      <c r="H630" s="155"/>
      <c r="I630" s="155"/>
      <c r="J630" s="155"/>
      <c r="K630" s="155"/>
      <c r="L630" s="155"/>
      <c r="M630" s="155"/>
      <c r="N630" s="155"/>
      <c r="O630" s="155"/>
      <c r="P630" s="155"/>
      <c r="Q630" s="155"/>
      <c r="R630" s="155"/>
      <c r="S630" s="155"/>
      <c r="T630" s="155"/>
      <c r="U630" s="155"/>
      <c r="V630" s="155"/>
      <c r="W630" s="155"/>
      <c r="X630" s="155"/>
      <c r="Y630" s="145"/>
      <c r="Z630" s="145"/>
      <c r="AA630" s="145"/>
      <c r="AB630" s="145"/>
      <c r="AC630" s="145"/>
      <c r="AD630" s="145"/>
      <c r="AE630" s="145"/>
      <c r="AF630" s="145"/>
      <c r="AG630" s="145" t="s">
        <v>178</v>
      </c>
      <c r="AH630" s="145">
        <v>0</v>
      </c>
      <c r="AI630" s="145"/>
      <c r="AJ630" s="145"/>
      <c r="AK630" s="145"/>
      <c r="AL630" s="145"/>
      <c r="AM630" s="145"/>
      <c r="AN630" s="145"/>
      <c r="AO630" s="145"/>
      <c r="AP630" s="145"/>
      <c r="AQ630" s="145"/>
      <c r="AR630" s="145"/>
      <c r="AS630" s="145"/>
      <c r="AT630" s="145"/>
      <c r="AU630" s="145"/>
      <c r="AV630" s="145"/>
      <c r="AW630" s="145"/>
      <c r="AX630" s="145"/>
      <c r="AY630" s="145"/>
      <c r="AZ630" s="145"/>
      <c r="BA630" s="145"/>
      <c r="BB630" s="145"/>
      <c r="BC630" s="145"/>
      <c r="BD630" s="145"/>
      <c r="BE630" s="145"/>
      <c r="BF630" s="145"/>
      <c r="BG630" s="145"/>
      <c r="BH630" s="145"/>
    </row>
    <row r="631" spans="1:60" outlineLevel="1" x14ac:dyDescent="0.2">
      <c r="A631" s="152"/>
      <c r="B631" s="153"/>
      <c r="C631" s="178" t="s">
        <v>501</v>
      </c>
      <c r="D631" s="157"/>
      <c r="E631" s="158"/>
      <c r="F631" s="155"/>
      <c r="G631" s="155"/>
      <c r="H631" s="155"/>
      <c r="I631" s="155"/>
      <c r="J631" s="155"/>
      <c r="K631" s="155"/>
      <c r="L631" s="155"/>
      <c r="M631" s="155"/>
      <c r="N631" s="155"/>
      <c r="O631" s="155"/>
      <c r="P631" s="155"/>
      <c r="Q631" s="155"/>
      <c r="R631" s="155"/>
      <c r="S631" s="155"/>
      <c r="T631" s="155"/>
      <c r="U631" s="155"/>
      <c r="V631" s="155"/>
      <c r="W631" s="155"/>
      <c r="X631" s="155"/>
      <c r="Y631" s="145"/>
      <c r="Z631" s="145"/>
      <c r="AA631" s="145"/>
      <c r="AB631" s="145"/>
      <c r="AC631" s="145"/>
      <c r="AD631" s="145"/>
      <c r="AE631" s="145"/>
      <c r="AF631" s="145"/>
      <c r="AG631" s="145" t="s">
        <v>178</v>
      </c>
      <c r="AH631" s="145">
        <v>0</v>
      </c>
      <c r="AI631" s="145"/>
      <c r="AJ631" s="145"/>
      <c r="AK631" s="145"/>
      <c r="AL631" s="145"/>
      <c r="AM631" s="145"/>
      <c r="AN631" s="145"/>
      <c r="AO631" s="145"/>
      <c r="AP631" s="145"/>
      <c r="AQ631" s="145"/>
      <c r="AR631" s="145"/>
      <c r="AS631" s="145"/>
      <c r="AT631" s="145"/>
      <c r="AU631" s="145"/>
      <c r="AV631" s="145"/>
      <c r="AW631" s="145"/>
      <c r="AX631" s="145"/>
      <c r="AY631" s="145"/>
      <c r="AZ631" s="145"/>
      <c r="BA631" s="145"/>
      <c r="BB631" s="145"/>
      <c r="BC631" s="145"/>
      <c r="BD631" s="145"/>
      <c r="BE631" s="145"/>
      <c r="BF631" s="145"/>
      <c r="BG631" s="145"/>
      <c r="BH631" s="145"/>
    </row>
    <row r="632" spans="1:60" outlineLevel="1" x14ac:dyDescent="0.2">
      <c r="A632" s="152"/>
      <c r="B632" s="153"/>
      <c r="C632" s="178" t="s">
        <v>363</v>
      </c>
      <c r="D632" s="157"/>
      <c r="E632" s="158">
        <v>10.5</v>
      </c>
      <c r="F632" s="155"/>
      <c r="G632" s="155"/>
      <c r="H632" s="155"/>
      <c r="I632" s="155"/>
      <c r="J632" s="155"/>
      <c r="K632" s="155"/>
      <c r="L632" s="155"/>
      <c r="M632" s="155"/>
      <c r="N632" s="155"/>
      <c r="O632" s="155"/>
      <c r="P632" s="155"/>
      <c r="Q632" s="155"/>
      <c r="R632" s="155"/>
      <c r="S632" s="155"/>
      <c r="T632" s="155"/>
      <c r="U632" s="155"/>
      <c r="V632" s="155"/>
      <c r="W632" s="155"/>
      <c r="X632" s="155"/>
      <c r="Y632" s="145"/>
      <c r="Z632" s="145"/>
      <c r="AA632" s="145"/>
      <c r="AB632" s="145"/>
      <c r="AC632" s="145"/>
      <c r="AD632" s="145"/>
      <c r="AE632" s="145"/>
      <c r="AF632" s="145"/>
      <c r="AG632" s="145" t="s">
        <v>178</v>
      </c>
      <c r="AH632" s="145">
        <v>0</v>
      </c>
      <c r="AI632" s="145"/>
      <c r="AJ632" s="145"/>
      <c r="AK632" s="145"/>
      <c r="AL632" s="145"/>
      <c r="AM632" s="145"/>
      <c r="AN632" s="145"/>
      <c r="AO632" s="145"/>
      <c r="AP632" s="145"/>
      <c r="AQ632" s="145"/>
      <c r="AR632" s="145"/>
      <c r="AS632" s="145"/>
      <c r="AT632" s="145"/>
      <c r="AU632" s="145"/>
      <c r="AV632" s="145"/>
      <c r="AW632" s="145"/>
      <c r="AX632" s="145"/>
      <c r="AY632" s="145"/>
      <c r="AZ632" s="145"/>
      <c r="BA632" s="145"/>
      <c r="BB632" s="145"/>
      <c r="BC632" s="145"/>
      <c r="BD632" s="145"/>
      <c r="BE632" s="145"/>
      <c r="BF632" s="145"/>
      <c r="BG632" s="145"/>
      <c r="BH632" s="145"/>
    </row>
    <row r="633" spans="1:60" outlineLevel="1" x14ac:dyDescent="0.2">
      <c r="A633" s="152"/>
      <c r="B633" s="153"/>
      <c r="C633" s="239"/>
      <c r="D633" s="240"/>
      <c r="E633" s="240"/>
      <c r="F633" s="240"/>
      <c r="G633" s="240"/>
      <c r="H633" s="155"/>
      <c r="I633" s="155"/>
      <c r="J633" s="155"/>
      <c r="K633" s="155"/>
      <c r="L633" s="155"/>
      <c r="M633" s="155"/>
      <c r="N633" s="155"/>
      <c r="O633" s="155"/>
      <c r="P633" s="155"/>
      <c r="Q633" s="155"/>
      <c r="R633" s="155"/>
      <c r="S633" s="155"/>
      <c r="T633" s="155"/>
      <c r="U633" s="155"/>
      <c r="V633" s="155"/>
      <c r="W633" s="155"/>
      <c r="X633" s="155"/>
      <c r="Y633" s="145"/>
      <c r="Z633" s="145"/>
      <c r="AA633" s="145"/>
      <c r="AB633" s="145"/>
      <c r="AC633" s="145"/>
      <c r="AD633" s="145"/>
      <c r="AE633" s="145"/>
      <c r="AF633" s="145"/>
      <c r="AG633" s="145" t="s">
        <v>179</v>
      </c>
      <c r="AH633" s="145"/>
      <c r="AI633" s="145"/>
      <c r="AJ633" s="145"/>
      <c r="AK633" s="145"/>
      <c r="AL633" s="145"/>
      <c r="AM633" s="145"/>
      <c r="AN633" s="145"/>
      <c r="AO633" s="145"/>
      <c r="AP633" s="145"/>
      <c r="AQ633" s="145"/>
      <c r="AR633" s="145"/>
      <c r="AS633" s="145"/>
      <c r="AT633" s="145"/>
      <c r="AU633" s="145"/>
      <c r="AV633" s="145"/>
      <c r="AW633" s="145"/>
      <c r="AX633" s="145"/>
      <c r="AY633" s="145"/>
      <c r="AZ633" s="145"/>
      <c r="BA633" s="145"/>
      <c r="BB633" s="145"/>
      <c r="BC633" s="145"/>
      <c r="BD633" s="145"/>
      <c r="BE633" s="145"/>
      <c r="BF633" s="145"/>
      <c r="BG633" s="145"/>
      <c r="BH633" s="145"/>
    </row>
    <row r="634" spans="1:60" outlineLevel="1" x14ac:dyDescent="0.2">
      <c r="A634" s="166">
        <v>126</v>
      </c>
      <c r="B634" s="167" t="s">
        <v>680</v>
      </c>
      <c r="C634" s="177" t="s">
        <v>681</v>
      </c>
      <c r="D634" s="168" t="s">
        <v>204</v>
      </c>
      <c r="E634" s="169">
        <v>210.04</v>
      </c>
      <c r="F634" s="170"/>
      <c r="G634" s="171">
        <f>ROUND(E634*F634,2)</f>
        <v>0</v>
      </c>
      <c r="H634" s="170"/>
      <c r="I634" s="171">
        <f>ROUND(E634*H634,2)</f>
        <v>0</v>
      </c>
      <c r="J634" s="170"/>
      <c r="K634" s="171">
        <f>ROUND(E634*J634,2)</f>
        <v>0</v>
      </c>
      <c r="L634" s="171">
        <v>21</v>
      </c>
      <c r="M634" s="171">
        <f>G634*(1+L634/100)</f>
        <v>0</v>
      </c>
      <c r="N634" s="171">
        <v>0</v>
      </c>
      <c r="O634" s="171">
        <f>ROUND(E634*N634,2)</f>
        <v>0</v>
      </c>
      <c r="P634" s="171">
        <v>0</v>
      </c>
      <c r="Q634" s="171">
        <f>ROUND(E634*P634,2)</f>
        <v>0</v>
      </c>
      <c r="R634" s="171"/>
      <c r="S634" s="171" t="s">
        <v>182</v>
      </c>
      <c r="T634" s="172" t="s">
        <v>175</v>
      </c>
      <c r="U634" s="155">
        <v>0.17</v>
      </c>
      <c r="V634" s="155">
        <f>ROUND(E634*U634,2)</f>
        <v>35.71</v>
      </c>
      <c r="W634" s="155"/>
      <c r="X634" s="155" t="s">
        <v>176</v>
      </c>
      <c r="Y634" s="145"/>
      <c r="Z634" s="145"/>
      <c r="AA634" s="145"/>
      <c r="AB634" s="145"/>
      <c r="AC634" s="145"/>
      <c r="AD634" s="145"/>
      <c r="AE634" s="145"/>
      <c r="AF634" s="145"/>
      <c r="AG634" s="145" t="s">
        <v>177</v>
      </c>
      <c r="AH634" s="145"/>
      <c r="AI634" s="145"/>
      <c r="AJ634" s="145"/>
      <c r="AK634" s="145"/>
      <c r="AL634" s="145"/>
      <c r="AM634" s="145"/>
      <c r="AN634" s="145"/>
      <c r="AO634" s="145"/>
      <c r="AP634" s="145"/>
      <c r="AQ634" s="145"/>
      <c r="AR634" s="145"/>
      <c r="AS634" s="145"/>
      <c r="AT634" s="145"/>
      <c r="AU634" s="145"/>
      <c r="AV634" s="145"/>
      <c r="AW634" s="145"/>
      <c r="AX634" s="145"/>
      <c r="AY634" s="145"/>
      <c r="AZ634" s="145"/>
      <c r="BA634" s="145"/>
      <c r="BB634" s="145"/>
      <c r="BC634" s="145"/>
      <c r="BD634" s="145"/>
      <c r="BE634" s="145"/>
      <c r="BF634" s="145"/>
      <c r="BG634" s="145"/>
      <c r="BH634" s="145"/>
    </row>
    <row r="635" spans="1:60" outlineLevel="1" x14ac:dyDescent="0.2">
      <c r="A635" s="152"/>
      <c r="B635" s="153"/>
      <c r="C635" s="178" t="s">
        <v>208</v>
      </c>
      <c r="D635" s="157"/>
      <c r="E635" s="158"/>
      <c r="F635" s="155"/>
      <c r="G635" s="155"/>
      <c r="H635" s="155"/>
      <c r="I635" s="155"/>
      <c r="J635" s="155"/>
      <c r="K635" s="155"/>
      <c r="L635" s="155"/>
      <c r="M635" s="155"/>
      <c r="N635" s="155"/>
      <c r="O635" s="155"/>
      <c r="P635" s="155"/>
      <c r="Q635" s="155"/>
      <c r="R635" s="155"/>
      <c r="S635" s="155"/>
      <c r="T635" s="155"/>
      <c r="U635" s="155"/>
      <c r="V635" s="155"/>
      <c r="W635" s="155"/>
      <c r="X635" s="155"/>
      <c r="Y635" s="145"/>
      <c r="Z635" s="145"/>
      <c r="AA635" s="145"/>
      <c r="AB635" s="145"/>
      <c r="AC635" s="145"/>
      <c r="AD635" s="145"/>
      <c r="AE635" s="145"/>
      <c r="AF635" s="145"/>
      <c r="AG635" s="145" t="s">
        <v>178</v>
      </c>
      <c r="AH635" s="145">
        <v>0</v>
      </c>
      <c r="AI635" s="145"/>
      <c r="AJ635" s="145"/>
      <c r="AK635" s="145"/>
      <c r="AL635" s="145"/>
      <c r="AM635" s="145"/>
      <c r="AN635" s="145"/>
      <c r="AO635" s="145"/>
      <c r="AP635" s="145"/>
      <c r="AQ635" s="145"/>
      <c r="AR635" s="145"/>
      <c r="AS635" s="145"/>
      <c r="AT635" s="145"/>
      <c r="AU635" s="145"/>
      <c r="AV635" s="145"/>
      <c r="AW635" s="145"/>
      <c r="AX635" s="145"/>
      <c r="AY635" s="145"/>
      <c r="AZ635" s="145"/>
      <c r="BA635" s="145"/>
      <c r="BB635" s="145"/>
      <c r="BC635" s="145"/>
      <c r="BD635" s="145"/>
      <c r="BE635" s="145"/>
      <c r="BF635" s="145"/>
      <c r="BG635" s="145"/>
      <c r="BH635" s="145"/>
    </row>
    <row r="636" spans="1:60" outlineLevel="1" x14ac:dyDescent="0.2">
      <c r="A636" s="152"/>
      <c r="B636" s="153"/>
      <c r="C636" s="178" t="s">
        <v>401</v>
      </c>
      <c r="D636" s="157"/>
      <c r="E636" s="158"/>
      <c r="F636" s="155"/>
      <c r="G636" s="155"/>
      <c r="H636" s="155"/>
      <c r="I636" s="155"/>
      <c r="J636" s="155"/>
      <c r="K636" s="155"/>
      <c r="L636" s="155"/>
      <c r="M636" s="155"/>
      <c r="N636" s="155"/>
      <c r="O636" s="155"/>
      <c r="P636" s="155"/>
      <c r="Q636" s="155"/>
      <c r="R636" s="155"/>
      <c r="S636" s="155"/>
      <c r="T636" s="155"/>
      <c r="U636" s="155"/>
      <c r="V636" s="155"/>
      <c r="W636" s="155"/>
      <c r="X636" s="155"/>
      <c r="Y636" s="145"/>
      <c r="Z636" s="145"/>
      <c r="AA636" s="145"/>
      <c r="AB636" s="145"/>
      <c r="AC636" s="145"/>
      <c r="AD636" s="145"/>
      <c r="AE636" s="145"/>
      <c r="AF636" s="145"/>
      <c r="AG636" s="145" t="s">
        <v>178</v>
      </c>
      <c r="AH636" s="145">
        <v>0</v>
      </c>
      <c r="AI636" s="145"/>
      <c r="AJ636" s="145"/>
      <c r="AK636" s="145"/>
      <c r="AL636" s="145"/>
      <c r="AM636" s="145"/>
      <c r="AN636" s="145"/>
      <c r="AO636" s="145"/>
      <c r="AP636" s="145"/>
      <c r="AQ636" s="145"/>
      <c r="AR636" s="145"/>
      <c r="AS636" s="145"/>
      <c r="AT636" s="145"/>
      <c r="AU636" s="145"/>
      <c r="AV636" s="145"/>
      <c r="AW636" s="145"/>
      <c r="AX636" s="145"/>
      <c r="AY636" s="145"/>
      <c r="AZ636" s="145"/>
      <c r="BA636" s="145"/>
      <c r="BB636" s="145"/>
      <c r="BC636" s="145"/>
      <c r="BD636" s="145"/>
      <c r="BE636" s="145"/>
      <c r="BF636" s="145"/>
      <c r="BG636" s="145"/>
      <c r="BH636" s="145"/>
    </row>
    <row r="637" spans="1:60" outlineLevel="1" x14ac:dyDescent="0.2">
      <c r="A637" s="152"/>
      <c r="B637" s="153"/>
      <c r="C637" s="178" t="s">
        <v>558</v>
      </c>
      <c r="D637" s="157"/>
      <c r="E637" s="158">
        <v>12.9</v>
      </c>
      <c r="F637" s="155"/>
      <c r="G637" s="155"/>
      <c r="H637" s="155"/>
      <c r="I637" s="155"/>
      <c r="J637" s="155"/>
      <c r="K637" s="155"/>
      <c r="L637" s="155"/>
      <c r="M637" s="155"/>
      <c r="N637" s="155"/>
      <c r="O637" s="155"/>
      <c r="P637" s="155"/>
      <c r="Q637" s="155"/>
      <c r="R637" s="155"/>
      <c r="S637" s="155"/>
      <c r="T637" s="155"/>
      <c r="U637" s="155"/>
      <c r="V637" s="155"/>
      <c r="W637" s="155"/>
      <c r="X637" s="155"/>
      <c r="Y637" s="145"/>
      <c r="Z637" s="145"/>
      <c r="AA637" s="145"/>
      <c r="AB637" s="145"/>
      <c r="AC637" s="145"/>
      <c r="AD637" s="145"/>
      <c r="AE637" s="145"/>
      <c r="AF637" s="145"/>
      <c r="AG637" s="145" t="s">
        <v>178</v>
      </c>
      <c r="AH637" s="145">
        <v>0</v>
      </c>
      <c r="AI637" s="145"/>
      <c r="AJ637" s="145"/>
      <c r="AK637" s="145"/>
      <c r="AL637" s="145"/>
      <c r="AM637" s="145"/>
      <c r="AN637" s="145"/>
      <c r="AO637" s="145"/>
      <c r="AP637" s="145"/>
      <c r="AQ637" s="145"/>
      <c r="AR637" s="145"/>
      <c r="AS637" s="145"/>
      <c r="AT637" s="145"/>
      <c r="AU637" s="145"/>
      <c r="AV637" s="145"/>
      <c r="AW637" s="145"/>
      <c r="AX637" s="145"/>
      <c r="AY637" s="145"/>
      <c r="AZ637" s="145"/>
      <c r="BA637" s="145"/>
      <c r="BB637" s="145"/>
      <c r="BC637" s="145"/>
      <c r="BD637" s="145"/>
      <c r="BE637" s="145"/>
      <c r="BF637" s="145"/>
      <c r="BG637" s="145"/>
      <c r="BH637" s="145"/>
    </row>
    <row r="638" spans="1:60" outlineLevel="1" x14ac:dyDescent="0.2">
      <c r="A638" s="152"/>
      <c r="B638" s="153"/>
      <c r="C638" s="178" t="s">
        <v>414</v>
      </c>
      <c r="D638" s="157"/>
      <c r="E638" s="158"/>
      <c r="F638" s="155"/>
      <c r="G638" s="155"/>
      <c r="H638" s="155"/>
      <c r="I638" s="155"/>
      <c r="J638" s="155"/>
      <c r="K638" s="155"/>
      <c r="L638" s="155"/>
      <c r="M638" s="155"/>
      <c r="N638" s="155"/>
      <c r="O638" s="155"/>
      <c r="P638" s="155"/>
      <c r="Q638" s="155"/>
      <c r="R638" s="155"/>
      <c r="S638" s="155"/>
      <c r="T638" s="155"/>
      <c r="U638" s="155"/>
      <c r="V638" s="155"/>
      <c r="W638" s="155"/>
      <c r="X638" s="155"/>
      <c r="Y638" s="145"/>
      <c r="Z638" s="145"/>
      <c r="AA638" s="145"/>
      <c r="AB638" s="145"/>
      <c r="AC638" s="145"/>
      <c r="AD638" s="145"/>
      <c r="AE638" s="145"/>
      <c r="AF638" s="145"/>
      <c r="AG638" s="145" t="s">
        <v>178</v>
      </c>
      <c r="AH638" s="145">
        <v>0</v>
      </c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  <c r="AU638" s="145"/>
      <c r="AV638" s="145"/>
      <c r="AW638" s="145"/>
      <c r="AX638" s="145"/>
      <c r="AY638" s="145"/>
      <c r="AZ638" s="145"/>
      <c r="BA638" s="145"/>
      <c r="BB638" s="145"/>
      <c r="BC638" s="145"/>
      <c r="BD638" s="145"/>
      <c r="BE638" s="145"/>
      <c r="BF638" s="145"/>
      <c r="BG638" s="145"/>
      <c r="BH638" s="145"/>
    </row>
    <row r="639" spans="1:60" outlineLevel="1" x14ac:dyDescent="0.2">
      <c r="A639" s="152"/>
      <c r="B639" s="153"/>
      <c r="C639" s="178" t="s">
        <v>559</v>
      </c>
      <c r="D639" s="157"/>
      <c r="E639" s="158">
        <v>92.72</v>
      </c>
      <c r="F639" s="155"/>
      <c r="G639" s="155"/>
      <c r="H639" s="155"/>
      <c r="I639" s="155"/>
      <c r="J639" s="155"/>
      <c r="K639" s="155"/>
      <c r="L639" s="155"/>
      <c r="M639" s="155"/>
      <c r="N639" s="155"/>
      <c r="O639" s="155"/>
      <c r="P639" s="155"/>
      <c r="Q639" s="155"/>
      <c r="R639" s="155"/>
      <c r="S639" s="155"/>
      <c r="T639" s="155"/>
      <c r="U639" s="155"/>
      <c r="V639" s="155"/>
      <c r="W639" s="155"/>
      <c r="X639" s="155"/>
      <c r="Y639" s="145"/>
      <c r="Z639" s="145"/>
      <c r="AA639" s="145"/>
      <c r="AB639" s="145"/>
      <c r="AC639" s="145"/>
      <c r="AD639" s="145"/>
      <c r="AE639" s="145"/>
      <c r="AF639" s="145"/>
      <c r="AG639" s="145" t="s">
        <v>178</v>
      </c>
      <c r="AH639" s="145">
        <v>0</v>
      </c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  <c r="AU639" s="145"/>
      <c r="AV639" s="145"/>
      <c r="AW639" s="145"/>
      <c r="AX639" s="145"/>
      <c r="AY639" s="145"/>
      <c r="AZ639" s="145"/>
      <c r="BA639" s="145"/>
      <c r="BB639" s="145"/>
      <c r="BC639" s="145"/>
      <c r="BD639" s="145"/>
      <c r="BE639" s="145"/>
      <c r="BF639" s="145"/>
      <c r="BG639" s="145"/>
      <c r="BH639" s="145"/>
    </row>
    <row r="640" spans="1:60" outlineLevel="1" x14ac:dyDescent="0.2">
      <c r="A640" s="152"/>
      <c r="B640" s="153"/>
      <c r="C640" s="178" t="s">
        <v>418</v>
      </c>
      <c r="D640" s="157"/>
      <c r="E640" s="158"/>
      <c r="F640" s="155"/>
      <c r="G640" s="155"/>
      <c r="H640" s="155"/>
      <c r="I640" s="155"/>
      <c r="J640" s="155"/>
      <c r="K640" s="155"/>
      <c r="L640" s="155"/>
      <c r="M640" s="155"/>
      <c r="N640" s="155"/>
      <c r="O640" s="155"/>
      <c r="P640" s="155"/>
      <c r="Q640" s="155"/>
      <c r="R640" s="155"/>
      <c r="S640" s="155"/>
      <c r="T640" s="155"/>
      <c r="U640" s="155"/>
      <c r="V640" s="155"/>
      <c r="W640" s="155"/>
      <c r="X640" s="155"/>
      <c r="Y640" s="145"/>
      <c r="Z640" s="145"/>
      <c r="AA640" s="145"/>
      <c r="AB640" s="145"/>
      <c r="AC640" s="145"/>
      <c r="AD640" s="145"/>
      <c r="AE640" s="145"/>
      <c r="AF640" s="145"/>
      <c r="AG640" s="145" t="s">
        <v>178</v>
      </c>
      <c r="AH640" s="145">
        <v>0</v>
      </c>
      <c r="AI640" s="145"/>
      <c r="AJ640" s="145"/>
      <c r="AK640" s="145"/>
      <c r="AL640" s="145"/>
      <c r="AM640" s="145"/>
      <c r="AN640" s="145"/>
      <c r="AO640" s="145"/>
      <c r="AP640" s="145"/>
      <c r="AQ640" s="145"/>
      <c r="AR640" s="145"/>
      <c r="AS640" s="145"/>
      <c r="AT640" s="145"/>
      <c r="AU640" s="145"/>
      <c r="AV640" s="145"/>
      <c r="AW640" s="145"/>
      <c r="AX640" s="145"/>
      <c r="AY640" s="145"/>
      <c r="AZ640" s="145"/>
      <c r="BA640" s="145"/>
      <c r="BB640" s="145"/>
      <c r="BC640" s="145"/>
      <c r="BD640" s="145"/>
      <c r="BE640" s="145"/>
      <c r="BF640" s="145"/>
      <c r="BG640" s="145"/>
      <c r="BH640" s="145"/>
    </row>
    <row r="641" spans="1:60" outlineLevel="1" x14ac:dyDescent="0.2">
      <c r="A641" s="152"/>
      <c r="B641" s="153"/>
      <c r="C641" s="178" t="s">
        <v>560</v>
      </c>
      <c r="D641" s="157"/>
      <c r="E641" s="158">
        <v>19.5</v>
      </c>
      <c r="F641" s="155"/>
      <c r="G641" s="155"/>
      <c r="H641" s="155"/>
      <c r="I641" s="155"/>
      <c r="J641" s="155"/>
      <c r="K641" s="155"/>
      <c r="L641" s="155"/>
      <c r="M641" s="155"/>
      <c r="N641" s="155"/>
      <c r="O641" s="155"/>
      <c r="P641" s="155"/>
      <c r="Q641" s="155"/>
      <c r="R641" s="155"/>
      <c r="S641" s="155"/>
      <c r="T641" s="155"/>
      <c r="U641" s="155"/>
      <c r="V641" s="155"/>
      <c r="W641" s="155"/>
      <c r="X641" s="155"/>
      <c r="Y641" s="145"/>
      <c r="Z641" s="145"/>
      <c r="AA641" s="145"/>
      <c r="AB641" s="145"/>
      <c r="AC641" s="145"/>
      <c r="AD641" s="145"/>
      <c r="AE641" s="145"/>
      <c r="AF641" s="145"/>
      <c r="AG641" s="145" t="s">
        <v>178</v>
      </c>
      <c r="AH641" s="145">
        <v>0</v>
      </c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  <c r="AU641" s="145"/>
      <c r="AV641" s="145"/>
      <c r="AW641" s="145"/>
      <c r="AX641" s="145"/>
      <c r="AY641" s="145"/>
      <c r="AZ641" s="145"/>
      <c r="BA641" s="145"/>
      <c r="BB641" s="145"/>
      <c r="BC641" s="145"/>
      <c r="BD641" s="145"/>
      <c r="BE641" s="145"/>
      <c r="BF641" s="145"/>
      <c r="BG641" s="145"/>
      <c r="BH641" s="145"/>
    </row>
    <row r="642" spans="1:60" outlineLevel="1" x14ac:dyDescent="0.2">
      <c r="A642" s="152"/>
      <c r="B642" s="153"/>
      <c r="C642" s="178" t="s">
        <v>421</v>
      </c>
      <c r="D642" s="157"/>
      <c r="E642" s="158"/>
      <c r="F642" s="155"/>
      <c r="G642" s="155"/>
      <c r="H642" s="155"/>
      <c r="I642" s="155"/>
      <c r="J642" s="155"/>
      <c r="K642" s="155"/>
      <c r="L642" s="155"/>
      <c r="M642" s="155"/>
      <c r="N642" s="155"/>
      <c r="O642" s="155"/>
      <c r="P642" s="155"/>
      <c r="Q642" s="155"/>
      <c r="R642" s="155"/>
      <c r="S642" s="155"/>
      <c r="T642" s="155"/>
      <c r="U642" s="155"/>
      <c r="V642" s="155"/>
      <c r="W642" s="155"/>
      <c r="X642" s="155"/>
      <c r="Y642" s="145"/>
      <c r="Z642" s="145"/>
      <c r="AA642" s="145"/>
      <c r="AB642" s="145"/>
      <c r="AC642" s="145"/>
      <c r="AD642" s="145"/>
      <c r="AE642" s="145"/>
      <c r="AF642" s="145"/>
      <c r="AG642" s="145" t="s">
        <v>178</v>
      </c>
      <c r="AH642" s="145">
        <v>0</v>
      </c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  <c r="AU642" s="145"/>
      <c r="AV642" s="145"/>
      <c r="AW642" s="145"/>
      <c r="AX642" s="145"/>
      <c r="AY642" s="145"/>
      <c r="AZ642" s="145"/>
      <c r="BA642" s="145"/>
      <c r="BB642" s="145"/>
      <c r="BC642" s="145"/>
      <c r="BD642" s="145"/>
      <c r="BE642" s="145"/>
      <c r="BF642" s="145"/>
      <c r="BG642" s="145"/>
      <c r="BH642" s="145"/>
    </row>
    <row r="643" spans="1:60" outlineLevel="1" x14ac:dyDescent="0.2">
      <c r="A643" s="152"/>
      <c r="B643" s="153"/>
      <c r="C643" s="178" t="s">
        <v>561</v>
      </c>
      <c r="D643" s="157"/>
      <c r="E643" s="158">
        <v>32.54</v>
      </c>
      <c r="F643" s="155"/>
      <c r="G643" s="155"/>
      <c r="H643" s="155"/>
      <c r="I643" s="155"/>
      <c r="J643" s="155"/>
      <c r="K643" s="155"/>
      <c r="L643" s="155"/>
      <c r="M643" s="155"/>
      <c r="N643" s="155"/>
      <c r="O643" s="155"/>
      <c r="P643" s="155"/>
      <c r="Q643" s="155"/>
      <c r="R643" s="155"/>
      <c r="S643" s="155"/>
      <c r="T643" s="155"/>
      <c r="U643" s="155"/>
      <c r="V643" s="155"/>
      <c r="W643" s="155"/>
      <c r="X643" s="155"/>
      <c r="Y643" s="145"/>
      <c r="Z643" s="145"/>
      <c r="AA643" s="145"/>
      <c r="AB643" s="145"/>
      <c r="AC643" s="145"/>
      <c r="AD643" s="145"/>
      <c r="AE643" s="145"/>
      <c r="AF643" s="145"/>
      <c r="AG643" s="145" t="s">
        <v>178</v>
      </c>
      <c r="AH643" s="145">
        <v>0</v>
      </c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  <c r="AU643" s="145"/>
      <c r="AV643" s="145"/>
      <c r="AW643" s="145"/>
      <c r="AX643" s="145"/>
      <c r="AY643" s="145"/>
      <c r="AZ643" s="145"/>
      <c r="BA643" s="145"/>
      <c r="BB643" s="145"/>
      <c r="BC643" s="145"/>
      <c r="BD643" s="145"/>
      <c r="BE643" s="145"/>
      <c r="BF643" s="145"/>
      <c r="BG643" s="145"/>
      <c r="BH643" s="145"/>
    </row>
    <row r="644" spans="1:60" outlineLevel="1" x14ac:dyDescent="0.2">
      <c r="A644" s="152"/>
      <c r="B644" s="153"/>
      <c r="C644" s="178" t="s">
        <v>425</v>
      </c>
      <c r="D644" s="157"/>
      <c r="E644" s="158"/>
      <c r="F644" s="155"/>
      <c r="G644" s="155"/>
      <c r="H644" s="155"/>
      <c r="I644" s="155"/>
      <c r="J644" s="155"/>
      <c r="K644" s="155"/>
      <c r="L644" s="155"/>
      <c r="M644" s="155"/>
      <c r="N644" s="155"/>
      <c r="O644" s="155"/>
      <c r="P644" s="155"/>
      <c r="Q644" s="155"/>
      <c r="R644" s="155"/>
      <c r="S644" s="155"/>
      <c r="T644" s="155"/>
      <c r="U644" s="155"/>
      <c r="V644" s="155"/>
      <c r="W644" s="155"/>
      <c r="X644" s="155"/>
      <c r="Y644" s="145"/>
      <c r="Z644" s="145"/>
      <c r="AA644" s="145"/>
      <c r="AB644" s="145"/>
      <c r="AC644" s="145"/>
      <c r="AD644" s="145"/>
      <c r="AE644" s="145"/>
      <c r="AF644" s="145"/>
      <c r="AG644" s="145" t="s">
        <v>178</v>
      </c>
      <c r="AH644" s="145">
        <v>0</v>
      </c>
      <c r="AI644" s="145"/>
      <c r="AJ644" s="145"/>
      <c r="AK644" s="145"/>
      <c r="AL644" s="145"/>
      <c r="AM644" s="145"/>
      <c r="AN644" s="145"/>
      <c r="AO644" s="145"/>
      <c r="AP644" s="145"/>
      <c r="AQ644" s="145"/>
      <c r="AR644" s="145"/>
      <c r="AS644" s="145"/>
      <c r="AT644" s="145"/>
      <c r="AU644" s="145"/>
      <c r="AV644" s="145"/>
      <c r="AW644" s="145"/>
      <c r="AX644" s="145"/>
      <c r="AY644" s="145"/>
      <c r="AZ644" s="145"/>
      <c r="BA644" s="145"/>
      <c r="BB644" s="145"/>
      <c r="BC644" s="145"/>
      <c r="BD644" s="145"/>
      <c r="BE644" s="145"/>
      <c r="BF644" s="145"/>
      <c r="BG644" s="145"/>
      <c r="BH644" s="145"/>
    </row>
    <row r="645" spans="1:60" outlineLevel="1" x14ac:dyDescent="0.2">
      <c r="A645" s="152"/>
      <c r="B645" s="153"/>
      <c r="C645" s="178" t="s">
        <v>562</v>
      </c>
      <c r="D645" s="157"/>
      <c r="E645" s="158">
        <v>12.46</v>
      </c>
      <c r="F645" s="155"/>
      <c r="G645" s="155"/>
      <c r="H645" s="155"/>
      <c r="I645" s="155"/>
      <c r="J645" s="155"/>
      <c r="K645" s="155"/>
      <c r="L645" s="155"/>
      <c r="M645" s="155"/>
      <c r="N645" s="155"/>
      <c r="O645" s="155"/>
      <c r="P645" s="155"/>
      <c r="Q645" s="155"/>
      <c r="R645" s="155"/>
      <c r="S645" s="155"/>
      <c r="T645" s="155"/>
      <c r="U645" s="155"/>
      <c r="V645" s="155"/>
      <c r="W645" s="155"/>
      <c r="X645" s="155"/>
      <c r="Y645" s="145"/>
      <c r="Z645" s="145"/>
      <c r="AA645" s="145"/>
      <c r="AB645" s="145"/>
      <c r="AC645" s="145"/>
      <c r="AD645" s="145"/>
      <c r="AE645" s="145"/>
      <c r="AF645" s="145"/>
      <c r="AG645" s="145" t="s">
        <v>178</v>
      </c>
      <c r="AH645" s="145">
        <v>0</v>
      </c>
      <c r="AI645" s="145"/>
      <c r="AJ645" s="145"/>
      <c r="AK645" s="145"/>
      <c r="AL645" s="145"/>
      <c r="AM645" s="145"/>
      <c r="AN645" s="145"/>
      <c r="AO645" s="145"/>
      <c r="AP645" s="145"/>
      <c r="AQ645" s="145"/>
      <c r="AR645" s="145"/>
      <c r="AS645" s="145"/>
      <c r="AT645" s="145"/>
      <c r="AU645" s="145"/>
      <c r="AV645" s="145"/>
      <c r="AW645" s="145"/>
      <c r="AX645" s="145"/>
      <c r="AY645" s="145"/>
      <c r="AZ645" s="145"/>
      <c r="BA645" s="145"/>
      <c r="BB645" s="145"/>
      <c r="BC645" s="145"/>
      <c r="BD645" s="145"/>
      <c r="BE645" s="145"/>
      <c r="BF645" s="145"/>
      <c r="BG645" s="145"/>
      <c r="BH645" s="145"/>
    </row>
    <row r="646" spans="1:60" outlineLevel="1" x14ac:dyDescent="0.2">
      <c r="A646" s="152"/>
      <c r="B646" s="153"/>
      <c r="C646" s="178" t="s">
        <v>427</v>
      </c>
      <c r="D646" s="157"/>
      <c r="E646" s="158"/>
      <c r="F646" s="155"/>
      <c r="G646" s="155"/>
      <c r="H646" s="155"/>
      <c r="I646" s="155"/>
      <c r="J646" s="155"/>
      <c r="K646" s="155"/>
      <c r="L646" s="155"/>
      <c r="M646" s="155"/>
      <c r="N646" s="155"/>
      <c r="O646" s="155"/>
      <c r="P646" s="155"/>
      <c r="Q646" s="155"/>
      <c r="R646" s="155"/>
      <c r="S646" s="155"/>
      <c r="T646" s="155"/>
      <c r="U646" s="155"/>
      <c r="V646" s="155"/>
      <c r="W646" s="155"/>
      <c r="X646" s="155"/>
      <c r="Y646" s="145"/>
      <c r="Z646" s="145"/>
      <c r="AA646" s="145"/>
      <c r="AB646" s="145"/>
      <c r="AC646" s="145"/>
      <c r="AD646" s="145"/>
      <c r="AE646" s="145"/>
      <c r="AF646" s="145"/>
      <c r="AG646" s="145" t="s">
        <v>178</v>
      </c>
      <c r="AH646" s="145">
        <v>0</v>
      </c>
      <c r="AI646" s="145"/>
      <c r="AJ646" s="145"/>
      <c r="AK646" s="145"/>
      <c r="AL646" s="145"/>
      <c r="AM646" s="145"/>
      <c r="AN646" s="145"/>
      <c r="AO646" s="145"/>
      <c r="AP646" s="145"/>
      <c r="AQ646" s="145"/>
      <c r="AR646" s="145"/>
      <c r="AS646" s="145"/>
      <c r="AT646" s="145"/>
      <c r="AU646" s="145"/>
      <c r="AV646" s="145"/>
      <c r="AW646" s="145"/>
      <c r="AX646" s="145"/>
      <c r="AY646" s="145"/>
      <c r="AZ646" s="145"/>
      <c r="BA646" s="145"/>
      <c r="BB646" s="145"/>
      <c r="BC646" s="145"/>
      <c r="BD646" s="145"/>
      <c r="BE646" s="145"/>
      <c r="BF646" s="145"/>
      <c r="BG646" s="145"/>
      <c r="BH646" s="145"/>
    </row>
    <row r="647" spans="1:60" outlineLevel="1" x14ac:dyDescent="0.2">
      <c r="A647" s="152"/>
      <c r="B647" s="153"/>
      <c r="C647" s="178" t="s">
        <v>563</v>
      </c>
      <c r="D647" s="157"/>
      <c r="E647" s="158">
        <v>39.92</v>
      </c>
      <c r="F647" s="155"/>
      <c r="G647" s="155"/>
      <c r="H647" s="155"/>
      <c r="I647" s="155"/>
      <c r="J647" s="155"/>
      <c r="K647" s="155"/>
      <c r="L647" s="155"/>
      <c r="M647" s="155"/>
      <c r="N647" s="155"/>
      <c r="O647" s="155"/>
      <c r="P647" s="155"/>
      <c r="Q647" s="155"/>
      <c r="R647" s="155"/>
      <c r="S647" s="155"/>
      <c r="T647" s="155"/>
      <c r="U647" s="155"/>
      <c r="V647" s="155"/>
      <c r="W647" s="155"/>
      <c r="X647" s="155"/>
      <c r="Y647" s="145"/>
      <c r="Z647" s="145"/>
      <c r="AA647" s="145"/>
      <c r="AB647" s="145"/>
      <c r="AC647" s="145"/>
      <c r="AD647" s="145"/>
      <c r="AE647" s="145"/>
      <c r="AF647" s="145"/>
      <c r="AG647" s="145" t="s">
        <v>178</v>
      </c>
      <c r="AH647" s="145">
        <v>0</v>
      </c>
      <c r="AI647" s="145"/>
      <c r="AJ647" s="145"/>
      <c r="AK647" s="145"/>
      <c r="AL647" s="145"/>
      <c r="AM647" s="145"/>
      <c r="AN647" s="145"/>
      <c r="AO647" s="145"/>
      <c r="AP647" s="145"/>
      <c r="AQ647" s="145"/>
      <c r="AR647" s="145"/>
      <c r="AS647" s="145"/>
      <c r="AT647" s="145"/>
      <c r="AU647" s="145"/>
      <c r="AV647" s="145"/>
      <c r="AW647" s="145"/>
      <c r="AX647" s="145"/>
      <c r="AY647" s="145"/>
      <c r="AZ647" s="145"/>
      <c r="BA647" s="145"/>
      <c r="BB647" s="145"/>
      <c r="BC647" s="145"/>
      <c r="BD647" s="145"/>
      <c r="BE647" s="145"/>
      <c r="BF647" s="145"/>
      <c r="BG647" s="145"/>
      <c r="BH647" s="145"/>
    </row>
    <row r="648" spans="1:60" outlineLevel="1" x14ac:dyDescent="0.2">
      <c r="A648" s="152"/>
      <c r="B648" s="153"/>
      <c r="C648" s="239"/>
      <c r="D648" s="240"/>
      <c r="E648" s="240"/>
      <c r="F648" s="240"/>
      <c r="G648" s="240"/>
      <c r="H648" s="155"/>
      <c r="I648" s="155"/>
      <c r="J648" s="155"/>
      <c r="K648" s="155"/>
      <c r="L648" s="155"/>
      <c r="M648" s="155"/>
      <c r="N648" s="155"/>
      <c r="O648" s="155"/>
      <c r="P648" s="155"/>
      <c r="Q648" s="155"/>
      <c r="R648" s="155"/>
      <c r="S648" s="155"/>
      <c r="T648" s="155"/>
      <c r="U648" s="155"/>
      <c r="V648" s="155"/>
      <c r="W648" s="155"/>
      <c r="X648" s="155"/>
      <c r="Y648" s="145"/>
      <c r="Z648" s="145"/>
      <c r="AA648" s="145"/>
      <c r="AB648" s="145"/>
      <c r="AC648" s="145"/>
      <c r="AD648" s="145"/>
      <c r="AE648" s="145"/>
      <c r="AF648" s="145"/>
      <c r="AG648" s="145" t="s">
        <v>179</v>
      </c>
      <c r="AH648" s="145"/>
      <c r="AI648" s="145"/>
      <c r="AJ648" s="145"/>
      <c r="AK648" s="145"/>
      <c r="AL648" s="145"/>
      <c r="AM648" s="145"/>
      <c r="AN648" s="145"/>
      <c r="AO648" s="145"/>
      <c r="AP648" s="145"/>
      <c r="AQ648" s="145"/>
      <c r="AR648" s="145"/>
      <c r="AS648" s="145"/>
      <c r="AT648" s="145"/>
      <c r="AU648" s="145"/>
      <c r="AV648" s="145"/>
      <c r="AW648" s="145"/>
      <c r="AX648" s="145"/>
      <c r="AY648" s="145"/>
      <c r="AZ648" s="145"/>
      <c r="BA648" s="145"/>
      <c r="BB648" s="145"/>
      <c r="BC648" s="145"/>
      <c r="BD648" s="145"/>
      <c r="BE648" s="145"/>
      <c r="BF648" s="145"/>
      <c r="BG648" s="145"/>
      <c r="BH648" s="145"/>
    </row>
    <row r="649" spans="1:60" outlineLevel="1" x14ac:dyDescent="0.2">
      <c r="A649" s="166">
        <v>127</v>
      </c>
      <c r="B649" s="167" t="s">
        <v>682</v>
      </c>
      <c r="C649" s="177" t="s">
        <v>683</v>
      </c>
      <c r="D649" s="168" t="s">
        <v>204</v>
      </c>
      <c r="E649" s="169">
        <v>210.04</v>
      </c>
      <c r="F649" s="170"/>
      <c r="G649" s="171">
        <f>ROUND(E649*F649,2)</f>
        <v>0</v>
      </c>
      <c r="H649" s="170"/>
      <c r="I649" s="171">
        <f>ROUND(E649*H649,2)</f>
        <v>0</v>
      </c>
      <c r="J649" s="170"/>
      <c r="K649" s="171">
        <f>ROUND(E649*J649,2)</f>
        <v>0</v>
      </c>
      <c r="L649" s="171">
        <v>21</v>
      </c>
      <c r="M649" s="171">
        <f>G649*(1+L649/100)</f>
        <v>0</v>
      </c>
      <c r="N649" s="171">
        <v>0</v>
      </c>
      <c r="O649" s="171">
        <f>ROUND(E649*N649,2)</f>
        <v>0</v>
      </c>
      <c r="P649" s="171">
        <v>0</v>
      </c>
      <c r="Q649" s="171">
        <f>ROUND(E649*P649,2)</f>
        <v>0</v>
      </c>
      <c r="R649" s="171"/>
      <c r="S649" s="171" t="s">
        <v>174</v>
      </c>
      <c r="T649" s="172" t="s">
        <v>684</v>
      </c>
      <c r="U649" s="155">
        <v>0.3</v>
      </c>
      <c r="V649" s="155">
        <f>ROUND(E649*U649,2)</f>
        <v>63.01</v>
      </c>
      <c r="W649" s="155"/>
      <c r="X649" s="155" t="s">
        <v>176</v>
      </c>
      <c r="Y649" s="145"/>
      <c r="Z649" s="145"/>
      <c r="AA649" s="145"/>
      <c r="AB649" s="145"/>
      <c r="AC649" s="145"/>
      <c r="AD649" s="145"/>
      <c r="AE649" s="145"/>
      <c r="AF649" s="145"/>
      <c r="AG649" s="145" t="s">
        <v>177</v>
      </c>
      <c r="AH649" s="145"/>
      <c r="AI649" s="145"/>
      <c r="AJ649" s="145"/>
      <c r="AK649" s="145"/>
      <c r="AL649" s="145"/>
      <c r="AM649" s="145"/>
      <c r="AN649" s="145"/>
      <c r="AO649" s="145"/>
      <c r="AP649" s="145"/>
      <c r="AQ649" s="145"/>
      <c r="AR649" s="145"/>
      <c r="AS649" s="145"/>
      <c r="AT649" s="145"/>
      <c r="AU649" s="145"/>
      <c r="AV649" s="145"/>
      <c r="AW649" s="145"/>
      <c r="AX649" s="145"/>
      <c r="AY649" s="145"/>
      <c r="AZ649" s="145"/>
      <c r="BA649" s="145"/>
      <c r="BB649" s="145"/>
      <c r="BC649" s="145"/>
      <c r="BD649" s="145"/>
      <c r="BE649" s="145"/>
      <c r="BF649" s="145"/>
      <c r="BG649" s="145"/>
      <c r="BH649" s="145"/>
    </row>
    <row r="650" spans="1:60" outlineLevel="1" x14ac:dyDescent="0.2">
      <c r="A650" s="152"/>
      <c r="B650" s="153"/>
      <c r="C650" s="178" t="s">
        <v>208</v>
      </c>
      <c r="D650" s="157"/>
      <c r="E650" s="158"/>
      <c r="F650" s="155"/>
      <c r="G650" s="155"/>
      <c r="H650" s="155"/>
      <c r="I650" s="155"/>
      <c r="J650" s="155"/>
      <c r="K650" s="155"/>
      <c r="L650" s="155"/>
      <c r="M650" s="155"/>
      <c r="N650" s="155"/>
      <c r="O650" s="155"/>
      <c r="P650" s="155"/>
      <c r="Q650" s="155"/>
      <c r="R650" s="155"/>
      <c r="S650" s="155"/>
      <c r="T650" s="155"/>
      <c r="U650" s="155"/>
      <c r="V650" s="155"/>
      <c r="W650" s="155"/>
      <c r="X650" s="155"/>
      <c r="Y650" s="145"/>
      <c r="Z650" s="145"/>
      <c r="AA650" s="145"/>
      <c r="AB650" s="145"/>
      <c r="AC650" s="145"/>
      <c r="AD650" s="145"/>
      <c r="AE650" s="145"/>
      <c r="AF650" s="145"/>
      <c r="AG650" s="145" t="s">
        <v>178</v>
      </c>
      <c r="AH650" s="145">
        <v>0</v>
      </c>
      <c r="AI650" s="145"/>
      <c r="AJ650" s="145"/>
      <c r="AK650" s="145"/>
      <c r="AL650" s="145"/>
      <c r="AM650" s="145"/>
      <c r="AN650" s="145"/>
      <c r="AO650" s="145"/>
      <c r="AP650" s="145"/>
      <c r="AQ650" s="145"/>
      <c r="AR650" s="145"/>
      <c r="AS650" s="145"/>
      <c r="AT650" s="145"/>
      <c r="AU650" s="145"/>
      <c r="AV650" s="145"/>
      <c r="AW650" s="145"/>
      <c r="AX650" s="145"/>
      <c r="AY650" s="145"/>
      <c r="AZ650" s="145"/>
      <c r="BA650" s="145"/>
      <c r="BB650" s="145"/>
      <c r="BC650" s="145"/>
      <c r="BD650" s="145"/>
      <c r="BE650" s="145"/>
      <c r="BF650" s="145"/>
      <c r="BG650" s="145"/>
      <c r="BH650" s="145"/>
    </row>
    <row r="651" spans="1:60" outlineLevel="1" x14ac:dyDescent="0.2">
      <c r="A651" s="152"/>
      <c r="B651" s="153"/>
      <c r="C651" s="178" t="s">
        <v>401</v>
      </c>
      <c r="D651" s="157"/>
      <c r="E651" s="158"/>
      <c r="F651" s="155"/>
      <c r="G651" s="155"/>
      <c r="H651" s="155"/>
      <c r="I651" s="155"/>
      <c r="J651" s="155"/>
      <c r="K651" s="155"/>
      <c r="L651" s="155"/>
      <c r="M651" s="155"/>
      <c r="N651" s="155"/>
      <c r="O651" s="155"/>
      <c r="P651" s="155"/>
      <c r="Q651" s="155"/>
      <c r="R651" s="155"/>
      <c r="S651" s="155"/>
      <c r="T651" s="155"/>
      <c r="U651" s="155"/>
      <c r="V651" s="155"/>
      <c r="W651" s="155"/>
      <c r="X651" s="155"/>
      <c r="Y651" s="145"/>
      <c r="Z651" s="145"/>
      <c r="AA651" s="145"/>
      <c r="AB651" s="145"/>
      <c r="AC651" s="145"/>
      <c r="AD651" s="145"/>
      <c r="AE651" s="145"/>
      <c r="AF651" s="145"/>
      <c r="AG651" s="145" t="s">
        <v>178</v>
      </c>
      <c r="AH651" s="145">
        <v>0</v>
      </c>
      <c r="AI651" s="145"/>
      <c r="AJ651" s="145"/>
      <c r="AK651" s="145"/>
      <c r="AL651" s="145"/>
      <c r="AM651" s="145"/>
      <c r="AN651" s="145"/>
      <c r="AO651" s="145"/>
      <c r="AP651" s="145"/>
      <c r="AQ651" s="145"/>
      <c r="AR651" s="145"/>
      <c r="AS651" s="145"/>
      <c r="AT651" s="145"/>
      <c r="AU651" s="145"/>
      <c r="AV651" s="145"/>
      <c r="AW651" s="145"/>
      <c r="AX651" s="145"/>
      <c r="AY651" s="145"/>
      <c r="AZ651" s="145"/>
      <c r="BA651" s="145"/>
      <c r="BB651" s="145"/>
      <c r="BC651" s="145"/>
      <c r="BD651" s="145"/>
      <c r="BE651" s="145"/>
      <c r="BF651" s="145"/>
      <c r="BG651" s="145"/>
      <c r="BH651" s="145"/>
    </row>
    <row r="652" spans="1:60" outlineLevel="1" x14ac:dyDescent="0.2">
      <c r="A652" s="152"/>
      <c r="B652" s="153"/>
      <c r="C652" s="178" t="s">
        <v>558</v>
      </c>
      <c r="D652" s="157"/>
      <c r="E652" s="158">
        <v>12.9</v>
      </c>
      <c r="F652" s="155"/>
      <c r="G652" s="155"/>
      <c r="H652" s="155"/>
      <c r="I652" s="155"/>
      <c r="J652" s="155"/>
      <c r="K652" s="155"/>
      <c r="L652" s="155"/>
      <c r="M652" s="155"/>
      <c r="N652" s="155"/>
      <c r="O652" s="155"/>
      <c r="P652" s="155"/>
      <c r="Q652" s="155"/>
      <c r="R652" s="155"/>
      <c r="S652" s="155"/>
      <c r="T652" s="155"/>
      <c r="U652" s="155"/>
      <c r="V652" s="155"/>
      <c r="W652" s="155"/>
      <c r="X652" s="155"/>
      <c r="Y652" s="145"/>
      <c r="Z652" s="145"/>
      <c r="AA652" s="145"/>
      <c r="AB652" s="145"/>
      <c r="AC652" s="145"/>
      <c r="AD652" s="145"/>
      <c r="AE652" s="145"/>
      <c r="AF652" s="145"/>
      <c r="AG652" s="145" t="s">
        <v>178</v>
      </c>
      <c r="AH652" s="145">
        <v>0</v>
      </c>
      <c r="AI652" s="145"/>
      <c r="AJ652" s="145"/>
      <c r="AK652" s="145"/>
      <c r="AL652" s="145"/>
      <c r="AM652" s="145"/>
      <c r="AN652" s="145"/>
      <c r="AO652" s="145"/>
      <c r="AP652" s="145"/>
      <c r="AQ652" s="145"/>
      <c r="AR652" s="145"/>
      <c r="AS652" s="145"/>
      <c r="AT652" s="145"/>
      <c r="AU652" s="145"/>
      <c r="AV652" s="145"/>
      <c r="AW652" s="145"/>
      <c r="AX652" s="145"/>
      <c r="AY652" s="145"/>
      <c r="AZ652" s="145"/>
      <c r="BA652" s="145"/>
      <c r="BB652" s="145"/>
      <c r="BC652" s="145"/>
      <c r="BD652" s="145"/>
      <c r="BE652" s="145"/>
      <c r="BF652" s="145"/>
      <c r="BG652" s="145"/>
      <c r="BH652" s="145"/>
    </row>
    <row r="653" spans="1:60" outlineLevel="1" x14ac:dyDescent="0.2">
      <c r="A653" s="152"/>
      <c r="B653" s="153"/>
      <c r="C653" s="178" t="s">
        <v>414</v>
      </c>
      <c r="D653" s="157"/>
      <c r="E653" s="158"/>
      <c r="F653" s="155"/>
      <c r="G653" s="155"/>
      <c r="H653" s="155"/>
      <c r="I653" s="155"/>
      <c r="J653" s="155"/>
      <c r="K653" s="155"/>
      <c r="L653" s="155"/>
      <c r="M653" s="155"/>
      <c r="N653" s="155"/>
      <c r="O653" s="155"/>
      <c r="P653" s="155"/>
      <c r="Q653" s="155"/>
      <c r="R653" s="155"/>
      <c r="S653" s="155"/>
      <c r="T653" s="155"/>
      <c r="U653" s="155"/>
      <c r="V653" s="155"/>
      <c r="W653" s="155"/>
      <c r="X653" s="155"/>
      <c r="Y653" s="145"/>
      <c r="Z653" s="145"/>
      <c r="AA653" s="145"/>
      <c r="AB653" s="145"/>
      <c r="AC653" s="145"/>
      <c r="AD653" s="145"/>
      <c r="AE653" s="145"/>
      <c r="AF653" s="145"/>
      <c r="AG653" s="145" t="s">
        <v>178</v>
      </c>
      <c r="AH653" s="145">
        <v>0</v>
      </c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  <c r="AU653" s="145"/>
      <c r="AV653" s="145"/>
      <c r="AW653" s="145"/>
      <c r="AX653" s="145"/>
      <c r="AY653" s="145"/>
      <c r="AZ653" s="145"/>
      <c r="BA653" s="145"/>
      <c r="BB653" s="145"/>
      <c r="BC653" s="145"/>
      <c r="BD653" s="145"/>
      <c r="BE653" s="145"/>
      <c r="BF653" s="145"/>
      <c r="BG653" s="145"/>
      <c r="BH653" s="145"/>
    </row>
    <row r="654" spans="1:60" outlineLevel="1" x14ac:dyDescent="0.2">
      <c r="A654" s="152"/>
      <c r="B654" s="153"/>
      <c r="C654" s="178" t="s">
        <v>559</v>
      </c>
      <c r="D654" s="157"/>
      <c r="E654" s="158">
        <v>92.72</v>
      </c>
      <c r="F654" s="155"/>
      <c r="G654" s="155"/>
      <c r="H654" s="155"/>
      <c r="I654" s="155"/>
      <c r="J654" s="155"/>
      <c r="K654" s="155"/>
      <c r="L654" s="155"/>
      <c r="M654" s="155"/>
      <c r="N654" s="155"/>
      <c r="O654" s="155"/>
      <c r="P654" s="155"/>
      <c r="Q654" s="155"/>
      <c r="R654" s="155"/>
      <c r="S654" s="155"/>
      <c r="T654" s="155"/>
      <c r="U654" s="155"/>
      <c r="V654" s="155"/>
      <c r="W654" s="155"/>
      <c r="X654" s="155"/>
      <c r="Y654" s="145"/>
      <c r="Z654" s="145"/>
      <c r="AA654" s="145"/>
      <c r="AB654" s="145"/>
      <c r="AC654" s="145"/>
      <c r="AD654" s="145"/>
      <c r="AE654" s="145"/>
      <c r="AF654" s="145"/>
      <c r="AG654" s="145" t="s">
        <v>178</v>
      </c>
      <c r="AH654" s="145">
        <v>0</v>
      </c>
      <c r="AI654" s="145"/>
      <c r="AJ654" s="145"/>
      <c r="AK654" s="145"/>
      <c r="AL654" s="145"/>
      <c r="AM654" s="145"/>
      <c r="AN654" s="145"/>
      <c r="AO654" s="145"/>
      <c r="AP654" s="145"/>
      <c r="AQ654" s="145"/>
      <c r="AR654" s="145"/>
      <c r="AS654" s="145"/>
      <c r="AT654" s="145"/>
      <c r="AU654" s="145"/>
      <c r="AV654" s="145"/>
      <c r="AW654" s="145"/>
      <c r="AX654" s="145"/>
      <c r="AY654" s="145"/>
      <c r="AZ654" s="145"/>
      <c r="BA654" s="145"/>
      <c r="BB654" s="145"/>
      <c r="BC654" s="145"/>
      <c r="BD654" s="145"/>
      <c r="BE654" s="145"/>
      <c r="BF654" s="145"/>
      <c r="BG654" s="145"/>
      <c r="BH654" s="145"/>
    </row>
    <row r="655" spans="1:60" outlineLevel="1" x14ac:dyDescent="0.2">
      <c r="A655" s="152"/>
      <c r="B655" s="153"/>
      <c r="C655" s="178" t="s">
        <v>418</v>
      </c>
      <c r="D655" s="157"/>
      <c r="E655" s="158"/>
      <c r="F655" s="155"/>
      <c r="G655" s="155"/>
      <c r="H655" s="155"/>
      <c r="I655" s="155"/>
      <c r="J655" s="155"/>
      <c r="K655" s="155"/>
      <c r="L655" s="155"/>
      <c r="M655" s="155"/>
      <c r="N655" s="155"/>
      <c r="O655" s="155"/>
      <c r="P655" s="155"/>
      <c r="Q655" s="155"/>
      <c r="R655" s="155"/>
      <c r="S655" s="155"/>
      <c r="T655" s="155"/>
      <c r="U655" s="155"/>
      <c r="V655" s="155"/>
      <c r="W655" s="155"/>
      <c r="X655" s="155"/>
      <c r="Y655" s="145"/>
      <c r="Z655" s="145"/>
      <c r="AA655" s="145"/>
      <c r="AB655" s="145"/>
      <c r="AC655" s="145"/>
      <c r="AD655" s="145"/>
      <c r="AE655" s="145"/>
      <c r="AF655" s="145"/>
      <c r="AG655" s="145" t="s">
        <v>178</v>
      </c>
      <c r="AH655" s="145">
        <v>0</v>
      </c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  <c r="AU655" s="145"/>
      <c r="AV655" s="145"/>
      <c r="AW655" s="145"/>
      <c r="AX655" s="145"/>
      <c r="AY655" s="145"/>
      <c r="AZ655" s="145"/>
      <c r="BA655" s="145"/>
      <c r="BB655" s="145"/>
      <c r="BC655" s="145"/>
      <c r="BD655" s="145"/>
      <c r="BE655" s="145"/>
      <c r="BF655" s="145"/>
      <c r="BG655" s="145"/>
      <c r="BH655" s="145"/>
    </row>
    <row r="656" spans="1:60" outlineLevel="1" x14ac:dyDescent="0.2">
      <c r="A656" s="152"/>
      <c r="B656" s="153"/>
      <c r="C656" s="178" t="s">
        <v>560</v>
      </c>
      <c r="D656" s="157"/>
      <c r="E656" s="158">
        <v>19.5</v>
      </c>
      <c r="F656" s="155"/>
      <c r="G656" s="155"/>
      <c r="H656" s="155"/>
      <c r="I656" s="155"/>
      <c r="J656" s="155"/>
      <c r="K656" s="155"/>
      <c r="L656" s="155"/>
      <c r="M656" s="155"/>
      <c r="N656" s="155"/>
      <c r="O656" s="155"/>
      <c r="P656" s="155"/>
      <c r="Q656" s="155"/>
      <c r="R656" s="155"/>
      <c r="S656" s="155"/>
      <c r="T656" s="155"/>
      <c r="U656" s="155"/>
      <c r="V656" s="155"/>
      <c r="W656" s="155"/>
      <c r="X656" s="155"/>
      <c r="Y656" s="145"/>
      <c r="Z656" s="145"/>
      <c r="AA656" s="145"/>
      <c r="AB656" s="145"/>
      <c r="AC656" s="145"/>
      <c r="AD656" s="145"/>
      <c r="AE656" s="145"/>
      <c r="AF656" s="145"/>
      <c r="AG656" s="145" t="s">
        <v>178</v>
      </c>
      <c r="AH656" s="145">
        <v>0</v>
      </c>
      <c r="AI656" s="145"/>
      <c r="AJ656" s="145"/>
      <c r="AK656" s="145"/>
      <c r="AL656" s="145"/>
      <c r="AM656" s="145"/>
      <c r="AN656" s="145"/>
      <c r="AO656" s="145"/>
      <c r="AP656" s="145"/>
      <c r="AQ656" s="145"/>
      <c r="AR656" s="145"/>
      <c r="AS656" s="145"/>
      <c r="AT656" s="145"/>
      <c r="AU656" s="145"/>
      <c r="AV656" s="145"/>
      <c r="AW656" s="145"/>
      <c r="AX656" s="145"/>
      <c r="AY656" s="145"/>
      <c r="AZ656" s="145"/>
      <c r="BA656" s="145"/>
      <c r="BB656" s="145"/>
      <c r="BC656" s="145"/>
      <c r="BD656" s="145"/>
      <c r="BE656" s="145"/>
      <c r="BF656" s="145"/>
      <c r="BG656" s="145"/>
      <c r="BH656" s="145"/>
    </row>
    <row r="657" spans="1:60" outlineLevel="1" x14ac:dyDescent="0.2">
      <c r="A657" s="152"/>
      <c r="B657" s="153"/>
      <c r="C657" s="178" t="s">
        <v>421</v>
      </c>
      <c r="D657" s="157"/>
      <c r="E657" s="158"/>
      <c r="F657" s="155"/>
      <c r="G657" s="155"/>
      <c r="H657" s="155"/>
      <c r="I657" s="155"/>
      <c r="J657" s="155"/>
      <c r="K657" s="155"/>
      <c r="L657" s="155"/>
      <c r="M657" s="155"/>
      <c r="N657" s="155"/>
      <c r="O657" s="155"/>
      <c r="P657" s="155"/>
      <c r="Q657" s="155"/>
      <c r="R657" s="155"/>
      <c r="S657" s="155"/>
      <c r="T657" s="155"/>
      <c r="U657" s="155"/>
      <c r="V657" s="155"/>
      <c r="W657" s="155"/>
      <c r="X657" s="155"/>
      <c r="Y657" s="145"/>
      <c r="Z657" s="145"/>
      <c r="AA657" s="145"/>
      <c r="AB657" s="145"/>
      <c r="AC657" s="145"/>
      <c r="AD657" s="145"/>
      <c r="AE657" s="145"/>
      <c r="AF657" s="145"/>
      <c r="AG657" s="145" t="s">
        <v>178</v>
      </c>
      <c r="AH657" s="145">
        <v>0</v>
      </c>
      <c r="AI657" s="145"/>
      <c r="AJ657" s="145"/>
      <c r="AK657" s="145"/>
      <c r="AL657" s="145"/>
      <c r="AM657" s="145"/>
      <c r="AN657" s="145"/>
      <c r="AO657" s="145"/>
      <c r="AP657" s="145"/>
      <c r="AQ657" s="145"/>
      <c r="AR657" s="145"/>
      <c r="AS657" s="145"/>
      <c r="AT657" s="145"/>
      <c r="AU657" s="145"/>
      <c r="AV657" s="145"/>
      <c r="AW657" s="145"/>
      <c r="AX657" s="145"/>
      <c r="AY657" s="145"/>
      <c r="AZ657" s="145"/>
      <c r="BA657" s="145"/>
      <c r="BB657" s="145"/>
      <c r="BC657" s="145"/>
      <c r="BD657" s="145"/>
      <c r="BE657" s="145"/>
      <c r="BF657" s="145"/>
      <c r="BG657" s="145"/>
      <c r="BH657" s="145"/>
    </row>
    <row r="658" spans="1:60" outlineLevel="1" x14ac:dyDescent="0.2">
      <c r="A658" s="152"/>
      <c r="B658" s="153"/>
      <c r="C658" s="178" t="s">
        <v>561</v>
      </c>
      <c r="D658" s="157"/>
      <c r="E658" s="158">
        <v>32.54</v>
      </c>
      <c r="F658" s="155"/>
      <c r="G658" s="155"/>
      <c r="H658" s="155"/>
      <c r="I658" s="155"/>
      <c r="J658" s="155"/>
      <c r="K658" s="155"/>
      <c r="L658" s="155"/>
      <c r="M658" s="155"/>
      <c r="N658" s="155"/>
      <c r="O658" s="155"/>
      <c r="P658" s="155"/>
      <c r="Q658" s="155"/>
      <c r="R658" s="155"/>
      <c r="S658" s="155"/>
      <c r="T658" s="155"/>
      <c r="U658" s="155"/>
      <c r="V658" s="155"/>
      <c r="W658" s="155"/>
      <c r="X658" s="155"/>
      <c r="Y658" s="145"/>
      <c r="Z658" s="145"/>
      <c r="AA658" s="145"/>
      <c r="AB658" s="145"/>
      <c r="AC658" s="145"/>
      <c r="AD658" s="145"/>
      <c r="AE658" s="145"/>
      <c r="AF658" s="145"/>
      <c r="AG658" s="145" t="s">
        <v>178</v>
      </c>
      <c r="AH658" s="145">
        <v>0</v>
      </c>
      <c r="AI658" s="145"/>
      <c r="AJ658" s="145"/>
      <c r="AK658" s="145"/>
      <c r="AL658" s="145"/>
      <c r="AM658" s="145"/>
      <c r="AN658" s="145"/>
      <c r="AO658" s="145"/>
      <c r="AP658" s="145"/>
      <c r="AQ658" s="145"/>
      <c r="AR658" s="145"/>
      <c r="AS658" s="145"/>
      <c r="AT658" s="145"/>
      <c r="AU658" s="145"/>
      <c r="AV658" s="145"/>
      <c r="AW658" s="145"/>
      <c r="AX658" s="145"/>
      <c r="AY658" s="145"/>
      <c r="AZ658" s="145"/>
      <c r="BA658" s="145"/>
      <c r="BB658" s="145"/>
      <c r="BC658" s="145"/>
      <c r="BD658" s="145"/>
      <c r="BE658" s="145"/>
      <c r="BF658" s="145"/>
      <c r="BG658" s="145"/>
      <c r="BH658" s="145"/>
    </row>
    <row r="659" spans="1:60" outlineLevel="1" x14ac:dyDescent="0.2">
      <c r="A659" s="152"/>
      <c r="B659" s="153"/>
      <c r="C659" s="178" t="s">
        <v>425</v>
      </c>
      <c r="D659" s="157"/>
      <c r="E659" s="158"/>
      <c r="F659" s="155"/>
      <c r="G659" s="155"/>
      <c r="H659" s="155"/>
      <c r="I659" s="155"/>
      <c r="J659" s="155"/>
      <c r="K659" s="155"/>
      <c r="L659" s="155"/>
      <c r="M659" s="155"/>
      <c r="N659" s="155"/>
      <c r="O659" s="155"/>
      <c r="P659" s="155"/>
      <c r="Q659" s="155"/>
      <c r="R659" s="155"/>
      <c r="S659" s="155"/>
      <c r="T659" s="155"/>
      <c r="U659" s="155"/>
      <c r="V659" s="155"/>
      <c r="W659" s="155"/>
      <c r="X659" s="155"/>
      <c r="Y659" s="145"/>
      <c r="Z659" s="145"/>
      <c r="AA659" s="145"/>
      <c r="AB659" s="145"/>
      <c r="AC659" s="145"/>
      <c r="AD659" s="145"/>
      <c r="AE659" s="145"/>
      <c r="AF659" s="145"/>
      <c r="AG659" s="145" t="s">
        <v>178</v>
      </c>
      <c r="AH659" s="145">
        <v>0</v>
      </c>
      <c r="AI659" s="145"/>
      <c r="AJ659" s="145"/>
      <c r="AK659" s="145"/>
      <c r="AL659" s="145"/>
      <c r="AM659" s="145"/>
      <c r="AN659" s="145"/>
      <c r="AO659" s="145"/>
      <c r="AP659" s="145"/>
      <c r="AQ659" s="145"/>
      <c r="AR659" s="145"/>
      <c r="AS659" s="145"/>
      <c r="AT659" s="145"/>
      <c r="AU659" s="145"/>
      <c r="AV659" s="145"/>
      <c r="AW659" s="145"/>
      <c r="AX659" s="145"/>
      <c r="AY659" s="145"/>
      <c r="AZ659" s="145"/>
      <c r="BA659" s="145"/>
      <c r="BB659" s="145"/>
      <c r="BC659" s="145"/>
      <c r="BD659" s="145"/>
      <c r="BE659" s="145"/>
      <c r="BF659" s="145"/>
      <c r="BG659" s="145"/>
      <c r="BH659" s="145"/>
    </row>
    <row r="660" spans="1:60" outlineLevel="1" x14ac:dyDescent="0.2">
      <c r="A660" s="152"/>
      <c r="B660" s="153"/>
      <c r="C660" s="178" t="s">
        <v>562</v>
      </c>
      <c r="D660" s="157"/>
      <c r="E660" s="158">
        <v>12.46</v>
      </c>
      <c r="F660" s="155"/>
      <c r="G660" s="155"/>
      <c r="H660" s="155"/>
      <c r="I660" s="155"/>
      <c r="J660" s="155"/>
      <c r="K660" s="155"/>
      <c r="L660" s="155"/>
      <c r="M660" s="155"/>
      <c r="N660" s="155"/>
      <c r="O660" s="155"/>
      <c r="P660" s="155"/>
      <c r="Q660" s="155"/>
      <c r="R660" s="155"/>
      <c r="S660" s="155"/>
      <c r="T660" s="155"/>
      <c r="U660" s="155"/>
      <c r="V660" s="155"/>
      <c r="W660" s="155"/>
      <c r="X660" s="155"/>
      <c r="Y660" s="145"/>
      <c r="Z660" s="145"/>
      <c r="AA660" s="145"/>
      <c r="AB660" s="145"/>
      <c r="AC660" s="145"/>
      <c r="AD660" s="145"/>
      <c r="AE660" s="145"/>
      <c r="AF660" s="145"/>
      <c r="AG660" s="145" t="s">
        <v>178</v>
      </c>
      <c r="AH660" s="145">
        <v>0</v>
      </c>
      <c r="AI660" s="145"/>
      <c r="AJ660" s="145"/>
      <c r="AK660" s="145"/>
      <c r="AL660" s="145"/>
      <c r="AM660" s="145"/>
      <c r="AN660" s="145"/>
      <c r="AO660" s="145"/>
      <c r="AP660" s="145"/>
      <c r="AQ660" s="145"/>
      <c r="AR660" s="145"/>
      <c r="AS660" s="145"/>
      <c r="AT660" s="145"/>
      <c r="AU660" s="145"/>
      <c r="AV660" s="145"/>
      <c r="AW660" s="145"/>
      <c r="AX660" s="145"/>
      <c r="AY660" s="145"/>
      <c r="AZ660" s="145"/>
      <c r="BA660" s="145"/>
      <c r="BB660" s="145"/>
      <c r="BC660" s="145"/>
      <c r="BD660" s="145"/>
      <c r="BE660" s="145"/>
      <c r="BF660" s="145"/>
      <c r="BG660" s="145"/>
      <c r="BH660" s="145"/>
    </row>
    <row r="661" spans="1:60" outlineLevel="1" x14ac:dyDescent="0.2">
      <c r="A661" s="152"/>
      <c r="B661" s="153"/>
      <c r="C661" s="178" t="s">
        <v>427</v>
      </c>
      <c r="D661" s="157"/>
      <c r="E661" s="158"/>
      <c r="F661" s="155"/>
      <c r="G661" s="155"/>
      <c r="H661" s="155"/>
      <c r="I661" s="155"/>
      <c r="J661" s="155"/>
      <c r="K661" s="155"/>
      <c r="L661" s="155"/>
      <c r="M661" s="155"/>
      <c r="N661" s="155"/>
      <c r="O661" s="155"/>
      <c r="P661" s="155"/>
      <c r="Q661" s="155"/>
      <c r="R661" s="155"/>
      <c r="S661" s="155"/>
      <c r="T661" s="155"/>
      <c r="U661" s="155"/>
      <c r="V661" s="155"/>
      <c r="W661" s="155"/>
      <c r="X661" s="155"/>
      <c r="Y661" s="145"/>
      <c r="Z661" s="145"/>
      <c r="AA661" s="145"/>
      <c r="AB661" s="145"/>
      <c r="AC661" s="145"/>
      <c r="AD661" s="145"/>
      <c r="AE661" s="145"/>
      <c r="AF661" s="145"/>
      <c r="AG661" s="145" t="s">
        <v>178</v>
      </c>
      <c r="AH661" s="145">
        <v>0</v>
      </c>
      <c r="AI661" s="145"/>
      <c r="AJ661" s="145"/>
      <c r="AK661" s="145"/>
      <c r="AL661" s="145"/>
      <c r="AM661" s="145"/>
      <c r="AN661" s="145"/>
      <c r="AO661" s="145"/>
      <c r="AP661" s="145"/>
      <c r="AQ661" s="145"/>
      <c r="AR661" s="145"/>
      <c r="AS661" s="145"/>
      <c r="AT661" s="145"/>
      <c r="AU661" s="145"/>
      <c r="AV661" s="145"/>
      <c r="AW661" s="145"/>
      <c r="AX661" s="145"/>
      <c r="AY661" s="145"/>
      <c r="AZ661" s="145"/>
      <c r="BA661" s="145"/>
      <c r="BB661" s="145"/>
      <c r="BC661" s="145"/>
      <c r="BD661" s="145"/>
      <c r="BE661" s="145"/>
      <c r="BF661" s="145"/>
      <c r="BG661" s="145"/>
      <c r="BH661" s="145"/>
    </row>
    <row r="662" spans="1:60" outlineLevel="1" x14ac:dyDescent="0.2">
      <c r="A662" s="152"/>
      <c r="B662" s="153"/>
      <c r="C662" s="178" t="s">
        <v>563</v>
      </c>
      <c r="D662" s="157"/>
      <c r="E662" s="158">
        <v>39.92</v>
      </c>
      <c r="F662" s="155"/>
      <c r="G662" s="155"/>
      <c r="H662" s="155"/>
      <c r="I662" s="155"/>
      <c r="J662" s="155"/>
      <c r="K662" s="155"/>
      <c r="L662" s="155"/>
      <c r="M662" s="155"/>
      <c r="N662" s="155"/>
      <c r="O662" s="155"/>
      <c r="P662" s="155"/>
      <c r="Q662" s="155"/>
      <c r="R662" s="155"/>
      <c r="S662" s="155"/>
      <c r="T662" s="155"/>
      <c r="U662" s="155"/>
      <c r="V662" s="155"/>
      <c r="W662" s="155"/>
      <c r="X662" s="155"/>
      <c r="Y662" s="145"/>
      <c r="Z662" s="145"/>
      <c r="AA662" s="145"/>
      <c r="AB662" s="145"/>
      <c r="AC662" s="145"/>
      <c r="AD662" s="145"/>
      <c r="AE662" s="145"/>
      <c r="AF662" s="145"/>
      <c r="AG662" s="145" t="s">
        <v>178</v>
      </c>
      <c r="AH662" s="145">
        <v>0</v>
      </c>
      <c r="AI662" s="145"/>
      <c r="AJ662" s="145"/>
      <c r="AK662" s="145"/>
      <c r="AL662" s="145"/>
      <c r="AM662" s="145"/>
      <c r="AN662" s="145"/>
      <c r="AO662" s="145"/>
      <c r="AP662" s="145"/>
      <c r="AQ662" s="145"/>
      <c r="AR662" s="145"/>
      <c r="AS662" s="145"/>
      <c r="AT662" s="145"/>
      <c r="AU662" s="145"/>
      <c r="AV662" s="145"/>
      <c r="AW662" s="145"/>
      <c r="AX662" s="145"/>
      <c r="AY662" s="145"/>
      <c r="AZ662" s="145"/>
      <c r="BA662" s="145"/>
      <c r="BB662" s="145"/>
      <c r="BC662" s="145"/>
      <c r="BD662" s="145"/>
      <c r="BE662" s="145"/>
      <c r="BF662" s="145"/>
      <c r="BG662" s="145"/>
      <c r="BH662" s="145"/>
    </row>
    <row r="663" spans="1:60" outlineLevel="1" x14ac:dyDescent="0.2">
      <c r="A663" s="152"/>
      <c r="B663" s="153"/>
      <c r="C663" s="239"/>
      <c r="D663" s="240"/>
      <c r="E663" s="240"/>
      <c r="F663" s="240"/>
      <c r="G663" s="240"/>
      <c r="H663" s="155"/>
      <c r="I663" s="155"/>
      <c r="J663" s="155"/>
      <c r="K663" s="155"/>
      <c r="L663" s="155"/>
      <c r="M663" s="155"/>
      <c r="N663" s="155"/>
      <c r="O663" s="155"/>
      <c r="P663" s="155"/>
      <c r="Q663" s="155"/>
      <c r="R663" s="155"/>
      <c r="S663" s="155"/>
      <c r="T663" s="155"/>
      <c r="U663" s="155"/>
      <c r="V663" s="155"/>
      <c r="W663" s="155"/>
      <c r="X663" s="155"/>
      <c r="Y663" s="145"/>
      <c r="Z663" s="145"/>
      <c r="AA663" s="145"/>
      <c r="AB663" s="145"/>
      <c r="AC663" s="145"/>
      <c r="AD663" s="145"/>
      <c r="AE663" s="145"/>
      <c r="AF663" s="145"/>
      <c r="AG663" s="145" t="s">
        <v>179</v>
      </c>
      <c r="AH663" s="145"/>
      <c r="AI663" s="145"/>
      <c r="AJ663" s="145"/>
      <c r="AK663" s="145"/>
      <c r="AL663" s="145"/>
      <c r="AM663" s="145"/>
      <c r="AN663" s="145"/>
      <c r="AO663" s="145"/>
      <c r="AP663" s="145"/>
      <c r="AQ663" s="145"/>
      <c r="AR663" s="145"/>
      <c r="AS663" s="145"/>
      <c r="AT663" s="145"/>
      <c r="AU663" s="145"/>
      <c r="AV663" s="145"/>
      <c r="AW663" s="145"/>
      <c r="AX663" s="145"/>
      <c r="AY663" s="145"/>
      <c r="AZ663" s="145"/>
      <c r="BA663" s="145"/>
      <c r="BB663" s="145"/>
      <c r="BC663" s="145"/>
      <c r="BD663" s="145"/>
      <c r="BE663" s="145"/>
      <c r="BF663" s="145"/>
      <c r="BG663" s="145"/>
      <c r="BH663" s="145"/>
    </row>
    <row r="664" spans="1:60" outlineLevel="1" x14ac:dyDescent="0.2">
      <c r="A664" s="166">
        <v>128</v>
      </c>
      <c r="B664" s="167" t="s">
        <v>685</v>
      </c>
      <c r="C664" s="177" t="s">
        <v>686</v>
      </c>
      <c r="D664" s="168" t="s">
        <v>193</v>
      </c>
      <c r="E664" s="169">
        <v>212.1</v>
      </c>
      <c r="F664" s="170"/>
      <c r="G664" s="171">
        <f>ROUND(E664*F664,2)</f>
        <v>0</v>
      </c>
      <c r="H664" s="170"/>
      <c r="I664" s="171">
        <f>ROUND(E664*H664,2)</f>
        <v>0</v>
      </c>
      <c r="J664" s="170"/>
      <c r="K664" s="171">
        <f>ROUND(E664*J664,2)</f>
        <v>0</v>
      </c>
      <c r="L664" s="171">
        <v>21</v>
      </c>
      <c r="M664" s="171">
        <f>G664*(1+L664/100)</f>
        <v>0</v>
      </c>
      <c r="N664" s="171">
        <v>2.9399999999999999E-3</v>
      </c>
      <c r="O664" s="171">
        <f>ROUND(E664*N664,2)</f>
        <v>0.62</v>
      </c>
      <c r="P664" s="171">
        <v>0</v>
      </c>
      <c r="Q664" s="171">
        <f>ROUND(E664*P664,2)</f>
        <v>0</v>
      </c>
      <c r="R664" s="171"/>
      <c r="S664" s="171" t="s">
        <v>174</v>
      </c>
      <c r="T664" s="172" t="s">
        <v>182</v>
      </c>
      <c r="U664" s="155">
        <v>0.98</v>
      </c>
      <c r="V664" s="155">
        <f>ROUND(E664*U664,2)</f>
        <v>207.86</v>
      </c>
      <c r="W664" s="155"/>
      <c r="X664" s="155" t="s">
        <v>176</v>
      </c>
      <c r="Y664" s="145"/>
      <c r="Z664" s="145"/>
      <c r="AA664" s="145"/>
      <c r="AB664" s="145"/>
      <c r="AC664" s="145"/>
      <c r="AD664" s="145"/>
      <c r="AE664" s="145"/>
      <c r="AF664" s="145"/>
      <c r="AG664" s="145" t="s">
        <v>177</v>
      </c>
      <c r="AH664" s="145"/>
      <c r="AI664" s="145"/>
      <c r="AJ664" s="145"/>
      <c r="AK664" s="145"/>
      <c r="AL664" s="145"/>
      <c r="AM664" s="145"/>
      <c r="AN664" s="145"/>
      <c r="AO664" s="145"/>
      <c r="AP664" s="145"/>
      <c r="AQ664" s="145"/>
      <c r="AR664" s="145"/>
      <c r="AS664" s="145"/>
      <c r="AT664" s="145"/>
      <c r="AU664" s="145"/>
      <c r="AV664" s="145"/>
      <c r="AW664" s="145"/>
      <c r="AX664" s="145"/>
      <c r="AY664" s="145"/>
      <c r="AZ664" s="145"/>
      <c r="BA664" s="145"/>
      <c r="BB664" s="145"/>
      <c r="BC664" s="145"/>
      <c r="BD664" s="145"/>
      <c r="BE664" s="145"/>
      <c r="BF664" s="145"/>
      <c r="BG664" s="145"/>
      <c r="BH664" s="145"/>
    </row>
    <row r="665" spans="1:60" outlineLevel="1" x14ac:dyDescent="0.2">
      <c r="A665" s="152"/>
      <c r="B665" s="153"/>
      <c r="C665" s="178" t="s">
        <v>480</v>
      </c>
      <c r="D665" s="157"/>
      <c r="E665" s="158"/>
      <c r="F665" s="155"/>
      <c r="G665" s="155"/>
      <c r="H665" s="155"/>
      <c r="I665" s="155"/>
      <c r="J665" s="155"/>
      <c r="K665" s="155"/>
      <c r="L665" s="155"/>
      <c r="M665" s="155"/>
      <c r="N665" s="155"/>
      <c r="O665" s="155"/>
      <c r="P665" s="155"/>
      <c r="Q665" s="155"/>
      <c r="R665" s="155"/>
      <c r="S665" s="155"/>
      <c r="T665" s="155"/>
      <c r="U665" s="155"/>
      <c r="V665" s="155"/>
      <c r="W665" s="155"/>
      <c r="X665" s="155"/>
      <c r="Y665" s="145"/>
      <c r="Z665" s="145"/>
      <c r="AA665" s="145"/>
      <c r="AB665" s="145"/>
      <c r="AC665" s="145"/>
      <c r="AD665" s="145"/>
      <c r="AE665" s="145"/>
      <c r="AF665" s="145"/>
      <c r="AG665" s="145" t="s">
        <v>178</v>
      </c>
      <c r="AH665" s="145">
        <v>0</v>
      </c>
      <c r="AI665" s="145"/>
      <c r="AJ665" s="145"/>
      <c r="AK665" s="145"/>
      <c r="AL665" s="145"/>
      <c r="AM665" s="145"/>
      <c r="AN665" s="145"/>
      <c r="AO665" s="145"/>
      <c r="AP665" s="145"/>
      <c r="AQ665" s="145"/>
      <c r="AR665" s="145"/>
      <c r="AS665" s="145"/>
      <c r="AT665" s="145"/>
      <c r="AU665" s="145"/>
      <c r="AV665" s="145"/>
      <c r="AW665" s="145"/>
      <c r="AX665" s="145"/>
      <c r="AY665" s="145"/>
      <c r="AZ665" s="145"/>
      <c r="BA665" s="145"/>
      <c r="BB665" s="145"/>
      <c r="BC665" s="145"/>
      <c r="BD665" s="145"/>
      <c r="BE665" s="145"/>
      <c r="BF665" s="145"/>
      <c r="BG665" s="145"/>
      <c r="BH665" s="145"/>
    </row>
    <row r="666" spans="1:60" outlineLevel="1" x14ac:dyDescent="0.2">
      <c r="A666" s="152"/>
      <c r="B666" s="153"/>
      <c r="C666" s="178" t="s">
        <v>481</v>
      </c>
      <c r="D666" s="157"/>
      <c r="E666" s="158"/>
      <c r="F666" s="155"/>
      <c r="G666" s="155"/>
      <c r="H666" s="155"/>
      <c r="I666" s="155"/>
      <c r="J666" s="155"/>
      <c r="K666" s="155"/>
      <c r="L666" s="155"/>
      <c r="M666" s="155"/>
      <c r="N666" s="155"/>
      <c r="O666" s="155"/>
      <c r="P666" s="155"/>
      <c r="Q666" s="155"/>
      <c r="R666" s="155"/>
      <c r="S666" s="155"/>
      <c r="T666" s="155"/>
      <c r="U666" s="155"/>
      <c r="V666" s="155"/>
      <c r="W666" s="155"/>
      <c r="X666" s="155"/>
      <c r="Y666" s="145"/>
      <c r="Z666" s="145"/>
      <c r="AA666" s="145"/>
      <c r="AB666" s="145"/>
      <c r="AC666" s="145"/>
      <c r="AD666" s="145"/>
      <c r="AE666" s="145"/>
      <c r="AF666" s="145"/>
      <c r="AG666" s="145" t="s">
        <v>178</v>
      </c>
      <c r="AH666" s="145">
        <v>0</v>
      </c>
      <c r="AI666" s="145"/>
      <c r="AJ666" s="145"/>
      <c r="AK666" s="145"/>
      <c r="AL666" s="145"/>
      <c r="AM666" s="145"/>
      <c r="AN666" s="145"/>
      <c r="AO666" s="145"/>
      <c r="AP666" s="145"/>
      <c r="AQ666" s="145"/>
      <c r="AR666" s="145"/>
      <c r="AS666" s="145"/>
      <c r="AT666" s="145"/>
      <c r="AU666" s="145"/>
      <c r="AV666" s="145"/>
      <c r="AW666" s="145"/>
      <c r="AX666" s="145"/>
      <c r="AY666" s="145"/>
      <c r="AZ666" s="145"/>
      <c r="BA666" s="145"/>
      <c r="BB666" s="145"/>
      <c r="BC666" s="145"/>
      <c r="BD666" s="145"/>
      <c r="BE666" s="145"/>
      <c r="BF666" s="145"/>
      <c r="BG666" s="145"/>
      <c r="BH666" s="145"/>
    </row>
    <row r="667" spans="1:60" outlineLevel="1" x14ac:dyDescent="0.2">
      <c r="A667" s="152"/>
      <c r="B667" s="153"/>
      <c r="C667" s="178" t="s">
        <v>555</v>
      </c>
      <c r="D667" s="157"/>
      <c r="E667" s="158">
        <v>212.1</v>
      </c>
      <c r="F667" s="155"/>
      <c r="G667" s="155"/>
      <c r="H667" s="155"/>
      <c r="I667" s="155"/>
      <c r="J667" s="155"/>
      <c r="K667" s="155"/>
      <c r="L667" s="155"/>
      <c r="M667" s="155"/>
      <c r="N667" s="155"/>
      <c r="O667" s="155"/>
      <c r="P667" s="155"/>
      <c r="Q667" s="155"/>
      <c r="R667" s="155"/>
      <c r="S667" s="155"/>
      <c r="T667" s="155"/>
      <c r="U667" s="155"/>
      <c r="V667" s="155"/>
      <c r="W667" s="155"/>
      <c r="X667" s="155"/>
      <c r="Y667" s="145"/>
      <c r="Z667" s="145"/>
      <c r="AA667" s="145"/>
      <c r="AB667" s="145"/>
      <c r="AC667" s="145"/>
      <c r="AD667" s="145"/>
      <c r="AE667" s="145"/>
      <c r="AF667" s="145"/>
      <c r="AG667" s="145" t="s">
        <v>178</v>
      </c>
      <c r="AH667" s="145">
        <v>0</v>
      </c>
      <c r="AI667" s="145"/>
      <c r="AJ667" s="145"/>
      <c r="AK667" s="145"/>
      <c r="AL667" s="145"/>
      <c r="AM667" s="145"/>
      <c r="AN667" s="145"/>
      <c r="AO667" s="145"/>
      <c r="AP667" s="145"/>
      <c r="AQ667" s="145"/>
      <c r="AR667" s="145"/>
      <c r="AS667" s="145"/>
      <c r="AT667" s="145"/>
      <c r="AU667" s="145"/>
      <c r="AV667" s="145"/>
      <c r="AW667" s="145"/>
      <c r="AX667" s="145"/>
      <c r="AY667" s="145"/>
      <c r="AZ667" s="145"/>
      <c r="BA667" s="145"/>
      <c r="BB667" s="145"/>
      <c r="BC667" s="145"/>
      <c r="BD667" s="145"/>
      <c r="BE667" s="145"/>
      <c r="BF667" s="145"/>
      <c r="BG667" s="145"/>
      <c r="BH667" s="145"/>
    </row>
    <row r="668" spans="1:60" outlineLevel="1" x14ac:dyDescent="0.2">
      <c r="A668" s="152"/>
      <c r="B668" s="153"/>
      <c r="C668" s="239"/>
      <c r="D668" s="240"/>
      <c r="E668" s="240"/>
      <c r="F668" s="240"/>
      <c r="G668" s="240"/>
      <c r="H668" s="155"/>
      <c r="I668" s="155"/>
      <c r="J668" s="155"/>
      <c r="K668" s="155"/>
      <c r="L668" s="155"/>
      <c r="M668" s="155"/>
      <c r="N668" s="155"/>
      <c r="O668" s="155"/>
      <c r="P668" s="155"/>
      <c r="Q668" s="155"/>
      <c r="R668" s="155"/>
      <c r="S668" s="155"/>
      <c r="T668" s="155"/>
      <c r="U668" s="155"/>
      <c r="V668" s="155"/>
      <c r="W668" s="155"/>
      <c r="X668" s="155"/>
      <c r="Y668" s="145"/>
      <c r="Z668" s="145"/>
      <c r="AA668" s="145"/>
      <c r="AB668" s="145"/>
      <c r="AC668" s="145"/>
      <c r="AD668" s="145"/>
      <c r="AE668" s="145"/>
      <c r="AF668" s="145"/>
      <c r="AG668" s="145" t="s">
        <v>179</v>
      </c>
      <c r="AH668" s="145"/>
      <c r="AI668" s="145"/>
      <c r="AJ668" s="145"/>
      <c r="AK668" s="145"/>
      <c r="AL668" s="145"/>
      <c r="AM668" s="145"/>
      <c r="AN668" s="145"/>
      <c r="AO668" s="145"/>
      <c r="AP668" s="145"/>
      <c r="AQ668" s="145"/>
      <c r="AR668" s="145"/>
      <c r="AS668" s="145"/>
      <c r="AT668" s="145"/>
      <c r="AU668" s="145"/>
      <c r="AV668" s="145"/>
      <c r="AW668" s="145"/>
      <c r="AX668" s="145"/>
      <c r="AY668" s="145"/>
      <c r="AZ668" s="145"/>
      <c r="BA668" s="145"/>
      <c r="BB668" s="145"/>
      <c r="BC668" s="145"/>
      <c r="BD668" s="145"/>
      <c r="BE668" s="145"/>
      <c r="BF668" s="145"/>
      <c r="BG668" s="145"/>
      <c r="BH668" s="145"/>
    </row>
    <row r="669" spans="1:60" outlineLevel="1" x14ac:dyDescent="0.2">
      <c r="A669" s="166">
        <v>129</v>
      </c>
      <c r="B669" s="167" t="s">
        <v>687</v>
      </c>
      <c r="C669" s="177" t="s">
        <v>688</v>
      </c>
      <c r="D669" s="168" t="s">
        <v>193</v>
      </c>
      <c r="E669" s="169">
        <v>268.06959999999998</v>
      </c>
      <c r="F669" s="170"/>
      <c r="G669" s="171">
        <f>ROUND(E669*F669,2)</f>
        <v>0</v>
      </c>
      <c r="H669" s="170"/>
      <c r="I669" s="171">
        <f>ROUND(E669*H669,2)</f>
        <v>0</v>
      </c>
      <c r="J669" s="170"/>
      <c r="K669" s="171">
        <f>ROUND(E669*J669,2)</f>
        <v>0</v>
      </c>
      <c r="L669" s="171">
        <v>21</v>
      </c>
      <c r="M669" s="171">
        <f>G669*(1+L669/100)</f>
        <v>0</v>
      </c>
      <c r="N669" s="171">
        <v>1.4200000000000001E-2</v>
      </c>
      <c r="O669" s="171">
        <f>ROUND(E669*N669,2)</f>
        <v>3.81</v>
      </c>
      <c r="P669" s="171">
        <v>0</v>
      </c>
      <c r="Q669" s="171">
        <f>ROUND(E669*P669,2)</f>
        <v>0</v>
      </c>
      <c r="R669" s="171"/>
      <c r="S669" s="171" t="s">
        <v>174</v>
      </c>
      <c r="T669" s="172" t="s">
        <v>175</v>
      </c>
      <c r="U669" s="155">
        <v>0</v>
      </c>
      <c r="V669" s="155">
        <f>ROUND(E669*U669,2)</f>
        <v>0</v>
      </c>
      <c r="W669" s="155"/>
      <c r="X669" s="155" t="s">
        <v>200</v>
      </c>
      <c r="Y669" s="145"/>
      <c r="Z669" s="145"/>
      <c r="AA669" s="145"/>
      <c r="AB669" s="145"/>
      <c r="AC669" s="145"/>
      <c r="AD669" s="145"/>
      <c r="AE669" s="145"/>
      <c r="AF669" s="145"/>
      <c r="AG669" s="145" t="s">
        <v>525</v>
      </c>
      <c r="AH669" s="145"/>
      <c r="AI669" s="145"/>
      <c r="AJ669" s="145"/>
      <c r="AK669" s="145"/>
      <c r="AL669" s="145"/>
      <c r="AM669" s="145"/>
      <c r="AN669" s="145"/>
      <c r="AO669" s="145"/>
      <c r="AP669" s="145"/>
      <c r="AQ669" s="145"/>
      <c r="AR669" s="145"/>
      <c r="AS669" s="145"/>
      <c r="AT669" s="145"/>
      <c r="AU669" s="145"/>
      <c r="AV669" s="145"/>
      <c r="AW669" s="145"/>
      <c r="AX669" s="145"/>
      <c r="AY669" s="145"/>
      <c r="AZ669" s="145"/>
      <c r="BA669" s="145"/>
      <c r="BB669" s="145"/>
      <c r="BC669" s="145"/>
      <c r="BD669" s="145"/>
      <c r="BE669" s="145"/>
      <c r="BF669" s="145"/>
      <c r="BG669" s="145"/>
      <c r="BH669" s="145"/>
    </row>
    <row r="670" spans="1:60" outlineLevel="1" x14ac:dyDescent="0.2">
      <c r="A670" s="152"/>
      <c r="B670" s="153"/>
      <c r="C670" s="178" t="s">
        <v>480</v>
      </c>
      <c r="D670" s="157"/>
      <c r="E670" s="158"/>
      <c r="F670" s="155"/>
      <c r="G670" s="155"/>
      <c r="H670" s="155"/>
      <c r="I670" s="155"/>
      <c r="J670" s="155"/>
      <c r="K670" s="155"/>
      <c r="L670" s="155"/>
      <c r="M670" s="155"/>
      <c r="N670" s="155"/>
      <c r="O670" s="155"/>
      <c r="P670" s="155"/>
      <c r="Q670" s="155"/>
      <c r="R670" s="155"/>
      <c r="S670" s="155"/>
      <c r="T670" s="155"/>
      <c r="U670" s="155"/>
      <c r="V670" s="155"/>
      <c r="W670" s="155"/>
      <c r="X670" s="155"/>
      <c r="Y670" s="145"/>
      <c r="Z670" s="145"/>
      <c r="AA670" s="145"/>
      <c r="AB670" s="145"/>
      <c r="AC670" s="145"/>
      <c r="AD670" s="145"/>
      <c r="AE670" s="145"/>
      <c r="AF670" s="145"/>
      <c r="AG670" s="145" t="s">
        <v>178</v>
      </c>
      <c r="AH670" s="145">
        <v>0</v>
      </c>
      <c r="AI670" s="145"/>
      <c r="AJ670" s="145"/>
      <c r="AK670" s="145"/>
      <c r="AL670" s="145"/>
      <c r="AM670" s="145"/>
      <c r="AN670" s="145"/>
      <c r="AO670" s="145"/>
      <c r="AP670" s="145"/>
      <c r="AQ670" s="145"/>
      <c r="AR670" s="145"/>
      <c r="AS670" s="145"/>
      <c r="AT670" s="145"/>
      <c r="AU670" s="145"/>
      <c r="AV670" s="145"/>
      <c r="AW670" s="145"/>
      <c r="AX670" s="145"/>
      <c r="AY670" s="145"/>
      <c r="AZ670" s="145"/>
      <c r="BA670" s="145"/>
      <c r="BB670" s="145"/>
      <c r="BC670" s="145"/>
      <c r="BD670" s="145"/>
      <c r="BE670" s="145"/>
      <c r="BF670" s="145"/>
      <c r="BG670" s="145"/>
      <c r="BH670" s="145"/>
    </row>
    <row r="671" spans="1:60" outlineLevel="1" x14ac:dyDescent="0.2">
      <c r="A671" s="152"/>
      <c r="B671" s="153"/>
      <c r="C671" s="178" t="s">
        <v>481</v>
      </c>
      <c r="D671" s="157"/>
      <c r="E671" s="158"/>
      <c r="F671" s="155"/>
      <c r="G671" s="155"/>
      <c r="H671" s="155"/>
      <c r="I671" s="155"/>
      <c r="J671" s="155"/>
      <c r="K671" s="155"/>
      <c r="L671" s="155"/>
      <c r="M671" s="155"/>
      <c r="N671" s="155"/>
      <c r="O671" s="155"/>
      <c r="P671" s="155"/>
      <c r="Q671" s="155"/>
      <c r="R671" s="155"/>
      <c r="S671" s="155"/>
      <c r="T671" s="155"/>
      <c r="U671" s="155"/>
      <c r="V671" s="155"/>
      <c r="W671" s="155"/>
      <c r="X671" s="155"/>
      <c r="Y671" s="145"/>
      <c r="Z671" s="145"/>
      <c r="AA671" s="145"/>
      <c r="AB671" s="145"/>
      <c r="AC671" s="145"/>
      <c r="AD671" s="145"/>
      <c r="AE671" s="145"/>
      <c r="AF671" s="145"/>
      <c r="AG671" s="145" t="s">
        <v>178</v>
      </c>
      <c r="AH671" s="145">
        <v>0</v>
      </c>
      <c r="AI671" s="145"/>
      <c r="AJ671" s="145"/>
      <c r="AK671" s="145"/>
      <c r="AL671" s="145"/>
      <c r="AM671" s="145"/>
      <c r="AN671" s="145"/>
      <c r="AO671" s="145"/>
      <c r="AP671" s="145"/>
      <c r="AQ671" s="145"/>
      <c r="AR671" s="145"/>
      <c r="AS671" s="145"/>
      <c r="AT671" s="145"/>
      <c r="AU671" s="145"/>
      <c r="AV671" s="145"/>
      <c r="AW671" s="145"/>
      <c r="AX671" s="145"/>
      <c r="AY671" s="145"/>
      <c r="AZ671" s="145"/>
      <c r="BA671" s="145"/>
      <c r="BB671" s="145"/>
      <c r="BC671" s="145"/>
      <c r="BD671" s="145"/>
      <c r="BE671" s="145"/>
      <c r="BF671" s="145"/>
      <c r="BG671" s="145"/>
      <c r="BH671" s="145"/>
    </row>
    <row r="672" spans="1:60" outlineLevel="1" x14ac:dyDescent="0.2">
      <c r="A672" s="152"/>
      <c r="B672" s="153"/>
      <c r="C672" s="178" t="s">
        <v>689</v>
      </c>
      <c r="D672" s="157"/>
      <c r="E672" s="158">
        <v>243.91499999999999</v>
      </c>
      <c r="F672" s="155"/>
      <c r="G672" s="155"/>
      <c r="H672" s="155"/>
      <c r="I672" s="155"/>
      <c r="J672" s="155"/>
      <c r="K672" s="155"/>
      <c r="L672" s="155"/>
      <c r="M672" s="155"/>
      <c r="N672" s="155"/>
      <c r="O672" s="155"/>
      <c r="P672" s="155"/>
      <c r="Q672" s="155"/>
      <c r="R672" s="155"/>
      <c r="S672" s="155"/>
      <c r="T672" s="155"/>
      <c r="U672" s="155"/>
      <c r="V672" s="155"/>
      <c r="W672" s="155"/>
      <c r="X672" s="155"/>
      <c r="Y672" s="145"/>
      <c r="Z672" s="145"/>
      <c r="AA672" s="145"/>
      <c r="AB672" s="145"/>
      <c r="AC672" s="145"/>
      <c r="AD672" s="145"/>
      <c r="AE672" s="145"/>
      <c r="AF672" s="145"/>
      <c r="AG672" s="145" t="s">
        <v>178</v>
      </c>
      <c r="AH672" s="145">
        <v>0</v>
      </c>
      <c r="AI672" s="145"/>
      <c r="AJ672" s="145"/>
      <c r="AK672" s="145"/>
      <c r="AL672" s="145"/>
      <c r="AM672" s="145"/>
      <c r="AN672" s="145"/>
      <c r="AO672" s="145"/>
      <c r="AP672" s="145"/>
      <c r="AQ672" s="145"/>
      <c r="AR672" s="145"/>
      <c r="AS672" s="145"/>
      <c r="AT672" s="145"/>
      <c r="AU672" s="145"/>
      <c r="AV672" s="145"/>
      <c r="AW672" s="145"/>
      <c r="AX672" s="145"/>
      <c r="AY672" s="145"/>
      <c r="AZ672" s="145"/>
      <c r="BA672" s="145"/>
      <c r="BB672" s="145"/>
      <c r="BC672" s="145"/>
      <c r="BD672" s="145"/>
      <c r="BE672" s="145"/>
      <c r="BF672" s="145"/>
      <c r="BG672" s="145"/>
      <c r="BH672" s="145"/>
    </row>
    <row r="673" spans="1:60" outlineLevel="1" x14ac:dyDescent="0.2">
      <c r="A673" s="152"/>
      <c r="B673" s="153"/>
      <c r="C673" s="178" t="s">
        <v>690</v>
      </c>
      <c r="D673" s="157"/>
      <c r="E673" s="158"/>
      <c r="F673" s="155"/>
      <c r="G673" s="155"/>
      <c r="H673" s="155"/>
      <c r="I673" s="155"/>
      <c r="J673" s="155"/>
      <c r="K673" s="155"/>
      <c r="L673" s="155"/>
      <c r="M673" s="155"/>
      <c r="N673" s="155"/>
      <c r="O673" s="155"/>
      <c r="P673" s="155"/>
      <c r="Q673" s="155"/>
      <c r="R673" s="155"/>
      <c r="S673" s="155"/>
      <c r="T673" s="155"/>
      <c r="U673" s="155"/>
      <c r="V673" s="155"/>
      <c r="W673" s="155"/>
      <c r="X673" s="155"/>
      <c r="Y673" s="145"/>
      <c r="Z673" s="145"/>
      <c r="AA673" s="145"/>
      <c r="AB673" s="145"/>
      <c r="AC673" s="145"/>
      <c r="AD673" s="145"/>
      <c r="AE673" s="145"/>
      <c r="AF673" s="145"/>
      <c r="AG673" s="145" t="s">
        <v>178</v>
      </c>
      <c r="AH673" s="145">
        <v>0</v>
      </c>
      <c r="AI673" s="145"/>
      <c r="AJ673" s="145"/>
      <c r="AK673" s="145"/>
      <c r="AL673" s="145"/>
      <c r="AM673" s="145"/>
      <c r="AN673" s="145"/>
      <c r="AO673" s="145"/>
      <c r="AP673" s="145"/>
      <c r="AQ673" s="145"/>
      <c r="AR673" s="145"/>
      <c r="AS673" s="145"/>
      <c r="AT673" s="145"/>
      <c r="AU673" s="145"/>
      <c r="AV673" s="145"/>
      <c r="AW673" s="145"/>
      <c r="AX673" s="145"/>
      <c r="AY673" s="145"/>
      <c r="AZ673" s="145"/>
      <c r="BA673" s="145"/>
      <c r="BB673" s="145"/>
      <c r="BC673" s="145"/>
      <c r="BD673" s="145"/>
      <c r="BE673" s="145"/>
      <c r="BF673" s="145"/>
      <c r="BG673" s="145"/>
      <c r="BH673" s="145"/>
    </row>
    <row r="674" spans="1:60" outlineLevel="1" x14ac:dyDescent="0.2">
      <c r="A674" s="152"/>
      <c r="B674" s="153"/>
      <c r="C674" s="178" t="s">
        <v>691</v>
      </c>
      <c r="D674" s="157"/>
      <c r="E674" s="158">
        <v>24.154599999999999</v>
      </c>
      <c r="F674" s="155"/>
      <c r="G674" s="155"/>
      <c r="H674" s="155"/>
      <c r="I674" s="155"/>
      <c r="J674" s="155"/>
      <c r="K674" s="155"/>
      <c r="L674" s="155"/>
      <c r="M674" s="155"/>
      <c r="N674" s="155"/>
      <c r="O674" s="155"/>
      <c r="P674" s="155"/>
      <c r="Q674" s="155"/>
      <c r="R674" s="155"/>
      <c r="S674" s="155"/>
      <c r="T674" s="155"/>
      <c r="U674" s="155"/>
      <c r="V674" s="155"/>
      <c r="W674" s="155"/>
      <c r="X674" s="155"/>
      <c r="Y674" s="145"/>
      <c r="Z674" s="145"/>
      <c r="AA674" s="145"/>
      <c r="AB674" s="145"/>
      <c r="AC674" s="145"/>
      <c r="AD674" s="145"/>
      <c r="AE674" s="145"/>
      <c r="AF674" s="145"/>
      <c r="AG674" s="145" t="s">
        <v>178</v>
      </c>
      <c r="AH674" s="145">
        <v>0</v>
      </c>
      <c r="AI674" s="145"/>
      <c r="AJ674" s="145"/>
      <c r="AK674" s="145"/>
      <c r="AL674" s="145"/>
      <c r="AM674" s="145"/>
      <c r="AN674" s="145"/>
      <c r="AO674" s="145"/>
      <c r="AP674" s="145"/>
      <c r="AQ674" s="145"/>
      <c r="AR674" s="145"/>
      <c r="AS674" s="145"/>
      <c r="AT674" s="145"/>
      <c r="AU674" s="145"/>
      <c r="AV674" s="145"/>
      <c r="AW674" s="145"/>
      <c r="AX674" s="145"/>
      <c r="AY674" s="145"/>
      <c r="AZ674" s="145"/>
      <c r="BA674" s="145"/>
      <c r="BB674" s="145"/>
      <c r="BC674" s="145"/>
      <c r="BD674" s="145"/>
      <c r="BE674" s="145"/>
      <c r="BF674" s="145"/>
      <c r="BG674" s="145"/>
      <c r="BH674" s="145"/>
    </row>
    <row r="675" spans="1:60" outlineLevel="1" x14ac:dyDescent="0.2">
      <c r="A675" s="152"/>
      <c r="B675" s="153"/>
      <c r="C675" s="239"/>
      <c r="D675" s="240"/>
      <c r="E675" s="240"/>
      <c r="F675" s="240"/>
      <c r="G675" s="240"/>
      <c r="H675" s="155"/>
      <c r="I675" s="155"/>
      <c r="J675" s="155"/>
      <c r="K675" s="155"/>
      <c r="L675" s="155"/>
      <c r="M675" s="155"/>
      <c r="N675" s="155"/>
      <c r="O675" s="155"/>
      <c r="P675" s="155"/>
      <c r="Q675" s="155"/>
      <c r="R675" s="155"/>
      <c r="S675" s="155"/>
      <c r="T675" s="155"/>
      <c r="U675" s="155"/>
      <c r="V675" s="155"/>
      <c r="W675" s="155"/>
      <c r="X675" s="155"/>
      <c r="Y675" s="145"/>
      <c r="Z675" s="145"/>
      <c r="AA675" s="145"/>
      <c r="AB675" s="145"/>
      <c r="AC675" s="145"/>
      <c r="AD675" s="145"/>
      <c r="AE675" s="145"/>
      <c r="AF675" s="145"/>
      <c r="AG675" s="145" t="s">
        <v>179</v>
      </c>
      <c r="AH675" s="145"/>
      <c r="AI675" s="145"/>
      <c r="AJ675" s="145"/>
      <c r="AK675" s="145"/>
      <c r="AL675" s="145"/>
      <c r="AM675" s="145"/>
      <c r="AN675" s="145"/>
      <c r="AO675" s="145"/>
      <c r="AP675" s="145"/>
      <c r="AQ675" s="145"/>
      <c r="AR675" s="145"/>
      <c r="AS675" s="145"/>
      <c r="AT675" s="145"/>
      <c r="AU675" s="145"/>
      <c r="AV675" s="145"/>
      <c r="AW675" s="145"/>
      <c r="AX675" s="145"/>
      <c r="AY675" s="145"/>
      <c r="AZ675" s="145"/>
      <c r="BA675" s="145"/>
      <c r="BB675" s="145"/>
      <c r="BC675" s="145"/>
      <c r="BD675" s="145"/>
      <c r="BE675" s="145"/>
      <c r="BF675" s="145"/>
      <c r="BG675" s="145"/>
      <c r="BH675" s="145"/>
    </row>
    <row r="676" spans="1:60" outlineLevel="1" x14ac:dyDescent="0.2">
      <c r="A676" s="152">
        <v>130</v>
      </c>
      <c r="B676" s="153" t="s">
        <v>692</v>
      </c>
      <c r="C676" s="179" t="s">
        <v>693</v>
      </c>
      <c r="D676" s="154" t="s">
        <v>0</v>
      </c>
      <c r="E676" s="173"/>
      <c r="F676" s="156"/>
      <c r="G676" s="155">
        <f>ROUND(E676*F676,2)</f>
        <v>0</v>
      </c>
      <c r="H676" s="156"/>
      <c r="I676" s="155">
        <f>ROUND(E676*H676,2)</f>
        <v>0</v>
      </c>
      <c r="J676" s="156"/>
      <c r="K676" s="155">
        <f>ROUND(E676*J676,2)</f>
        <v>0</v>
      </c>
      <c r="L676" s="155">
        <v>21</v>
      </c>
      <c r="M676" s="155">
        <f>G676*(1+L676/100)</f>
        <v>0</v>
      </c>
      <c r="N676" s="155">
        <v>0</v>
      </c>
      <c r="O676" s="155">
        <f>ROUND(E676*N676,2)</f>
        <v>0</v>
      </c>
      <c r="P676" s="155">
        <v>0</v>
      </c>
      <c r="Q676" s="155">
        <f>ROUND(E676*P676,2)</f>
        <v>0</v>
      </c>
      <c r="R676" s="155" t="s">
        <v>677</v>
      </c>
      <c r="S676" s="155" t="s">
        <v>182</v>
      </c>
      <c r="T676" s="155" t="s">
        <v>182</v>
      </c>
      <c r="U676" s="155">
        <v>0</v>
      </c>
      <c r="V676" s="155">
        <f>ROUND(E676*U676,2)</f>
        <v>0</v>
      </c>
      <c r="W676" s="155"/>
      <c r="X676" s="155" t="s">
        <v>228</v>
      </c>
      <c r="Y676" s="145"/>
      <c r="Z676" s="145"/>
      <c r="AA676" s="145"/>
      <c r="AB676" s="145"/>
      <c r="AC676" s="145"/>
      <c r="AD676" s="145"/>
      <c r="AE676" s="145"/>
      <c r="AF676" s="145"/>
      <c r="AG676" s="145" t="s">
        <v>229</v>
      </c>
      <c r="AH676" s="145"/>
      <c r="AI676" s="145"/>
      <c r="AJ676" s="145"/>
      <c r="AK676" s="145"/>
      <c r="AL676" s="145"/>
      <c r="AM676" s="145"/>
      <c r="AN676" s="145"/>
      <c r="AO676" s="145"/>
      <c r="AP676" s="145"/>
      <c r="AQ676" s="145"/>
      <c r="AR676" s="145"/>
      <c r="AS676" s="145"/>
      <c r="AT676" s="145"/>
      <c r="AU676" s="145"/>
      <c r="AV676" s="145"/>
      <c r="AW676" s="145"/>
      <c r="AX676" s="145"/>
      <c r="AY676" s="145"/>
      <c r="AZ676" s="145"/>
      <c r="BA676" s="145"/>
      <c r="BB676" s="145"/>
      <c r="BC676" s="145"/>
      <c r="BD676" s="145"/>
      <c r="BE676" s="145"/>
      <c r="BF676" s="145"/>
      <c r="BG676" s="145"/>
      <c r="BH676" s="145"/>
    </row>
    <row r="677" spans="1:60" outlineLevel="1" x14ac:dyDescent="0.2">
      <c r="A677" s="152"/>
      <c r="B677" s="153"/>
      <c r="C677" s="245" t="s">
        <v>237</v>
      </c>
      <c r="D677" s="246"/>
      <c r="E677" s="246"/>
      <c r="F677" s="246"/>
      <c r="G677" s="246"/>
      <c r="H677" s="155"/>
      <c r="I677" s="155"/>
      <c r="J677" s="155"/>
      <c r="K677" s="155"/>
      <c r="L677" s="155"/>
      <c r="M677" s="155"/>
      <c r="N677" s="155"/>
      <c r="O677" s="155"/>
      <c r="P677" s="155"/>
      <c r="Q677" s="155"/>
      <c r="R677" s="155"/>
      <c r="S677" s="155"/>
      <c r="T677" s="155"/>
      <c r="U677" s="155"/>
      <c r="V677" s="155"/>
      <c r="W677" s="155"/>
      <c r="X677" s="155"/>
      <c r="Y677" s="145"/>
      <c r="Z677" s="145"/>
      <c r="AA677" s="145"/>
      <c r="AB677" s="145"/>
      <c r="AC677" s="145"/>
      <c r="AD677" s="145"/>
      <c r="AE677" s="145"/>
      <c r="AF677" s="145"/>
      <c r="AG677" s="145" t="s">
        <v>207</v>
      </c>
      <c r="AH677" s="145"/>
      <c r="AI677" s="145"/>
      <c r="AJ677" s="145"/>
      <c r="AK677" s="145"/>
      <c r="AL677" s="145"/>
      <c r="AM677" s="145"/>
      <c r="AN677" s="145"/>
      <c r="AO677" s="145"/>
      <c r="AP677" s="145"/>
      <c r="AQ677" s="145"/>
      <c r="AR677" s="145"/>
      <c r="AS677" s="145"/>
      <c r="AT677" s="145"/>
      <c r="AU677" s="145"/>
      <c r="AV677" s="145"/>
      <c r="AW677" s="145"/>
      <c r="AX677" s="145"/>
      <c r="AY677" s="145"/>
      <c r="AZ677" s="145"/>
      <c r="BA677" s="145"/>
      <c r="BB677" s="145"/>
      <c r="BC677" s="145"/>
      <c r="BD677" s="145"/>
      <c r="BE677" s="145"/>
      <c r="BF677" s="145"/>
      <c r="BG677" s="145"/>
      <c r="BH677" s="145"/>
    </row>
    <row r="678" spans="1:60" outlineLevel="1" x14ac:dyDescent="0.2">
      <c r="A678" s="152"/>
      <c r="B678" s="153"/>
      <c r="C678" s="239"/>
      <c r="D678" s="240"/>
      <c r="E678" s="240"/>
      <c r="F678" s="240"/>
      <c r="G678" s="240"/>
      <c r="H678" s="155"/>
      <c r="I678" s="155"/>
      <c r="J678" s="155"/>
      <c r="K678" s="155"/>
      <c r="L678" s="155"/>
      <c r="M678" s="155"/>
      <c r="N678" s="155"/>
      <c r="O678" s="155"/>
      <c r="P678" s="155"/>
      <c r="Q678" s="155"/>
      <c r="R678" s="155"/>
      <c r="S678" s="155"/>
      <c r="T678" s="155"/>
      <c r="U678" s="155"/>
      <c r="V678" s="155"/>
      <c r="W678" s="155"/>
      <c r="X678" s="155"/>
      <c r="Y678" s="145"/>
      <c r="Z678" s="145"/>
      <c r="AA678" s="145"/>
      <c r="AB678" s="145"/>
      <c r="AC678" s="145"/>
      <c r="AD678" s="145"/>
      <c r="AE678" s="145"/>
      <c r="AF678" s="145"/>
      <c r="AG678" s="145" t="s">
        <v>179</v>
      </c>
      <c r="AH678" s="145"/>
      <c r="AI678" s="145"/>
      <c r="AJ678" s="145"/>
      <c r="AK678" s="145"/>
      <c r="AL678" s="145"/>
      <c r="AM678" s="145"/>
      <c r="AN678" s="145"/>
      <c r="AO678" s="145"/>
      <c r="AP678" s="145"/>
      <c r="AQ678" s="145"/>
      <c r="AR678" s="145"/>
      <c r="AS678" s="145"/>
      <c r="AT678" s="145"/>
      <c r="AU678" s="145"/>
      <c r="AV678" s="145"/>
      <c r="AW678" s="145"/>
      <c r="AX678" s="145"/>
      <c r="AY678" s="145"/>
      <c r="AZ678" s="145"/>
      <c r="BA678" s="145"/>
      <c r="BB678" s="145"/>
      <c r="BC678" s="145"/>
      <c r="BD678" s="145"/>
      <c r="BE678" s="145"/>
      <c r="BF678" s="145"/>
      <c r="BG678" s="145"/>
      <c r="BH678" s="145"/>
    </row>
    <row r="679" spans="1:60" x14ac:dyDescent="0.2">
      <c r="A679" s="160" t="s">
        <v>171</v>
      </c>
      <c r="B679" s="161" t="s">
        <v>134</v>
      </c>
      <c r="C679" s="176" t="s">
        <v>135</v>
      </c>
      <c r="D679" s="162"/>
      <c r="E679" s="163"/>
      <c r="F679" s="164"/>
      <c r="G679" s="164">
        <f>SUMIF(AG680:AG697,"&lt;&gt;NOR",G680:G697)</f>
        <v>0</v>
      </c>
      <c r="H679" s="164"/>
      <c r="I679" s="164">
        <f>SUM(I680:I697)</f>
        <v>0</v>
      </c>
      <c r="J679" s="164"/>
      <c r="K679" s="164">
        <f>SUM(K680:K697)</f>
        <v>0</v>
      </c>
      <c r="L679" s="164"/>
      <c r="M679" s="164">
        <f>SUM(M680:M697)</f>
        <v>0</v>
      </c>
      <c r="N679" s="164"/>
      <c r="O679" s="164">
        <f>SUM(O680:O697)</f>
        <v>1.21</v>
      </c>
      <c r="P679" s="164"/>
      <c r="Q679" s="164">
        <f>SUM(Q680:Q697)</f>
        <v>0</v>
      </c>
      <c r="R679" s="164"/>
      <c r="S679" s="164"/>
      <c r="T679" s="165"/>
      <c r="U679" s="159"/>
      <c r="V679" s="159">
        <f>SUM(V680:V697)</f>
        <v>95.36</v>
      </c>
      <c r="W679" s="159"/>
      <c r="X679" s="159"/>
      <c r="AG679" t="s">
        <v>172</v>
      </c>
    </row>
    <row r="680" spans="1:60" ht="22.5" outlineLevel="1" x14ac:dyDescent="0.2">
      <c r="A680" s="166">
        <v>131</v>
      </c>
      <c r="B680" s="167" t="s">
        <v>694</v>
      </c>
      <c r="C680" s="177" t="s">
        <v>695</v>
      </c>
      <c r="D680" s="168" t="s">
        <v>204</v>
      </c>
      <c r="E680" s="169">
        <v>40.765000000000001</v>
      </c>
      <c r="F680" s="170"/>
      <c r="G680" s="171">
        <f>ROUND(E680*F680,2)</f>
        <v>0</v>
      </c>
      <c r="H680" s="170"/>
      <c r="I680" s="171">
        <f>ROUND(E680*H680,2)</f>
        <v>0</v>
      </c>
      <c r="J680" s="170"/>
      <c r="K680" s="171">
        <f>ROUND(E680*J680,2)</f>
        <v>0</v>
      </c>
      <c r="L680" s="171">
        <v>21</v>
      </c>
      <c r="M680" s="171">
        <f>G680*(1+L680/100)</f>
        <v>0</v>
      </c>
      <c r="N680" s="171">
        <v>4.0000000000000003E-5</v>
      </c>
      <c r="O680" s="171">
        <f>ROUND(E680*N680,2)</f>
        <v>0</v>
      </c>
      <c r="P680" s="171">
        <v>0</v>
      </c>
      <c r="Q680" s="171">
        <f>ROUND(E680*P680,2)</f>
        <v>0</v>
      </c>
      <c r="R680" s="171" t="s">
        <v>677</v>
      </c>
      <c r="S680" s="171" t="s">
        <v>182</v>
      </c>
      <c r="T680" s="172" t="s">
        <v>182</v>
      </c>
      <c r="U680" s="155">
        <v>0</v>
      </c>
      <c r="V680" s="155">
        <f>ROUND(E680*U680,2)</f>
        <v>0</v>
      </c>
      <c r="W680" s="155"/>
      <c r="X680" s="155" t="s">
        <v>176</v>
      </c>
      <c r="Y680" s="145"/>
      <c r="Z680" s="145"/>
      <c r="AA680" s="145"/>
      <c r="AB680" s="145"/>
      <c r="AC680" s="145"/>
      <c r="AD680" s="145"/>
      <c r="AE680" s="145"/>
      <c r="AF680" s="145"/>
      <c r="AG680" s="145" t="s">
        <v>224</v>
      </c>
      <c r="AH680" s="145"/>
      <c r="AI680" s="145"/>
      <c r="AJ680" s="145"/>
      <c r="AK680" s="145"/>
      <c r="AL680" s="145"/>
      <c r="AM680" s="145"/>
      <c r="AN680" s="145"/>
      <c r="AO680" s="145"/>
      <c r="AP680" s="145"/>
      <c r="AQ680" s="145"/>
      <c r="AR680" s="145"/>
      <c r="AS680" s="145"/>
      <c r="AT680" s="145"/>
      <c r="AU680" s="145"/>
      <c r="AV680" s="145"/>
      <c r="AW680" s="145"/>
      <c r="AX680" s="145"/>
      <c r="AY680" s="145"/>
      <c r="AZ680" s="145"/>
      <c r="BA680" s="145"/>
      <c r="BB680" s="145"/>
      <c r="BC680" s="145"/>
      <c r="BD680" s="145"/>
      <c r="BE680" s="145"/>
      <c r="BF680" s="145"/>
      <c r="BG680" s="145"/>
      <c r="BH680" s="145"/>
    </row>
    <row r="681" spans="1:60" outlineLevel="1" x14ac:dyDescent="0.2">
      <c r="A681" s="152"/>
      <c r="B681" s="153"/>
      <c r="C681" s="178" t="s">
        <v>521</v>
      </c>
      <c r="D681" s="157"/>
      <c r="E681" s="158"/>
      <c r="F681" s="155"/>
      <c r="G681" s="155"/>
      <c r="H681" s="155"/>
      <c r="I681" s="155"/>
      <c r="J681" s="155"/>
      <c r="K681" s="155"/>
      <c r="L681" s="155"/>
      <c r="M681" s="155"/>
      <c r="N681" s="155"/>
      <c r="O681" s="155"/>
      <c r="P681" s="155"/>
      <c r="Q681" s="155"/>
      <c r="R681" s="155"/>
      <c r="S681" s="155"/>
      <c r="T681" s="155"/>
      <c r="U681" s="155"/>
      <c r="V681" s="155"/>
      <c r="W681" s="155"/>
      <c r="X681" s="155"/>
      <c r="Y681" s="145"/>
      <c r="Z681" s="145"/>
      <c r="AA681" s="145"/>
      <c r="AB681" s="145"/>
      <c r="AC681" s="145"/>
      <c r="AD681" s="145"/>
      <c r="AE681" s="145"/>
      <c r="AF681" s="145"/>
      <c r="AG681" s="145" t="s">
        <v>178</v>
      </c>
      <c r="AH681" s="145">
        <v>0</v>
      </c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  <c r="AU681" s="145"/>
      <c r="AV681" s="145"/>
      <c r="AW681" s="145"/>
      <c r="AX681" s="145"/>
      <c r="AY681" s="145"/>
      <c r="AZ681" s="145"/>
      <c r="BA681" s="145"/>
      <c r="BB681" s="145"/>
      <c r="BC681" s="145"/>
      <c r="BD681" s="145"/>
      <c r="BE681" s="145"/>
      <c r="BF681" s="145"/>
      <c r="BG681" s="145"/>
      <c r="BH681" s="145"/>
    </row>
    <row r="682" spans="1:60" outlineLevel="1" x14ac:dyDescent="0.2">
      <c r="A682" s="152"/>
      <c r="B682" s="153"/>
      <c r="C682" s="178" t="s">
        <v>696</v>
      </c>
      <c r="D682" s="157"/>
      <c r="E682" s="158">
        <v>40.765000000000001</v>
      </c>
      <c r="F682" s="155"/>
      <c r="G682" s="155"/>
      <c r="H682" s="155"/>
      <c r="I682" s="155"/>
      <c r="J682" s="155"/>
      <c r="K682" s="155"/>
      <c r="L682" s="155"/>
      <c r="M682" s="155"/>
      <c r="N682" s="155"/>
      <c r="O682" s="155"/>
      <c r="P682" s="155"/>
      <c r="Q682" s="155"/>
      <c r="R682" s="155"/>
      <c r="S682" s="155"/>
      <c r="T682" s="155"/>
      <c r="U682" s="155"/>
      <c r="V682" s="155"/>
      <c r="W682" s="155"/>
      <c r="X682" s="155"/>
      <c r="Y682" s="145"/>
      <c r="Z682" s="145"/>
      <c r="AA682" s="145"/>
      <c r="AB682" s="145"/>
      <c r="AC682" s="145"/>
      <c r="AD682" s="145"/>
      <c r="AE682" s="145"/>
      <c r="AF682" s="145"/>
      <c r="AG682" s="145" t="s">
        <v>178</v>
      </c>
      <c r="AH682" s="145">
        <v>0</v>
      </c>
      <c r="AI682" s="145"/>
      <c r="AJ682" s="145"/>
      <c r="AK682" s="145"/>
      <c r="AL682" s="145"/>
      <c r="AM682" s="145"/>
      <c r="AN682" s="145"/>
      <c r="AO682" s="145"/>
      <c r="AP682" s="145"/>
      <c r="AQ682" s="145"/>
      <c r="AR682" s="145"/>
      <c r="AS682" s="145"/>
      <c r="AT682" s="145"/>
      <c r="AU682" s="145"/>
      <c r="AV682" s="145"/>
      <c r="AW682" s="145"/>
      <c r="AX682" s="145"/>
      <c r="AY682" s="145"/>
      <c r="AZ682" s="145"/>
      <c r="BA682" s="145"/>
      <c r="BB682" s="145"/>
      <c r="BC682" s="145"/>
      <c r="BD682" s="145"/>
      <c r="BE682" s="145"/>
      <c r="BF682" s="145"/>
      <c r="BG682" s="145"/>
      <c r="BH682" s="145"/>
    </row>
    <row r="683" spans="1:60" outlineLevel="1" x14ac:dyDescent="0.2">
      <c r="A683" s="152"/>
      <c r="B683" s="153"/>
      <c r="C683" s="239"/>
      <c r="D683" s="240"/>
      <c r="E683" s="240"/>
      <c r="F683" s="240"/>
      <c r="G683" s="240"/>
      <c r="H683" s="155"/>
      <c r="I683" s="155"/>
      <c r="J683" s="155"/>
      <c r="K683" s="155"/>
      <c r="L683" s="155"/>
      <c r="M683" s="155"/>
      <c r="N683" s="155"/>
      <c r="O683" s="155"/>
      <c r="P683" s="155"/>
      <c r="Q683" s="155"/>
      <c r="R683" s="155"/>
      <c r="S683" s="155"/>
      <c r="T683" s="155"/>
      <c r="U683" s="155"/>
      <c r="V683" s="155"/>
      <c r="W683" s="155"/>
      <c r="X683" s="155"/>
      <c r="Y683" s="145"/>
      <c r="Z683" s="145"/>
      <c r="AA683" s="145"/>
      <c r="AB683" s="145"/>
      <c r="AC683" s="145"/>
      <c r="AD683" s="145"/>
      <c r="AE683" s="145"/>
      <c r="AF683" s="145"/>
      <c r="AG683" s="145" t="s">
        <v>179</v>
      </c>
      <c r="AH683" s="145"/>
      <c r="AI683" s="145"/>
      <c r="AJ683" s="145"/>
      <c r="AK683" s="145"/>
      <c r="AL683" s="145"/>
      <c r="AM683" s="145"/>
      <c r="AN683" s="145"/>
      <c r="AO683" s="145"/>
      <c r="AP683" s="145"/>
      <c r="AQ683" s="145"/>
      <c r="AR683" s="145"/>
      <c r="AS683" s="145"/>
      <c r="AT683" s="145"/>
      <c r="AU683" s="145"/>
      <c r="AV683" s="145"/>
      <c r="AW683" s="145"/>
      <c r="AX683" s="145"/>
      <c r="AY683" s="145"/>
      <c r="AZ683" s="145"/>
      <c r="BA683" s="145"/>
      <c r="BB683" s="145"/>
      <c r="BC683" s="145"/>
      <c r="BD683" s="145"/>
      <c r="BE683" s="145"/>
      <c r="BF683" s="145"/>
      <c r="BG683" s="145"/>
      <c r="BH683" s="145"/>
    </row>
    <row r="684" spans="1:60" outlineLevel="1" x14ac:dyDescent="0.2">
      <c r="A684" s="166">
        <v>132</v>
      </c>
      <c r="B684" s="167" t="s">
        <v>697</v>
      </c>
      <c r="C684" s="177" t="s">
        <v>698</v>
      </c>
      <c r="D684" s="168" t="s">
        <v>193</v>
      </c>
      <c r="E684" s="169">
        <v>81.53</v>
      </c>
      <c r="F684" s="170"/>
      <c r="G684" s="171">
        <f>ROUND(E684*F684,2)</f>
        <v>0</v>
      </c>
      <c r="H684" s="170"/>
      <c r="I684" s="171">
        <f>ROUND(E684*H684,2)</f>
        <v>0</v>
      </c>
      <c r="J684" s="170"/>
      <c r="K684" s="171">
        <f>ROUND(E684*J684,2)</f>
        <v>0</v>
      </c>
      <c r="L684" s="171">
        <v>21</v>
      </c>
      <c r="M684" s="171">
        <f>G684*(1+L684/100)</f>
        <v>0</v>
      </c>
      <c r="N684" s="171">
        <v>2.7699999999999999E-3</v>
      </c>
      <c r="O684" s="171">
        <f>ROUND(E684*N684,2)</f>
        <v>0.23</v>
      </c>
      <c r="P684" s="171">
        <v>0</v>
      </c>
      <c r="Q684" s="171">
        <f>ROUND(E684*P684,2)</f>
        <v>0</v>
      </c>
      <c r="R684" s="171"/>
      <c r="S684" s="171" t="s">
        <v>174</v>
      </c>
      <c r="T684" s="172" t="s">
        <v>182</v>
      </c>
      <c r="U684" s="155">
        <v>1.1299999999999999</v>
      </c>
      <c r="V684" s="155">
        <f>ROUND(E684*U684,2)</f>
        <v>92.13</v>
      </c>
      <c r="W684" s="155"/>
      <c r="X684" s="155" t="s">
        <v>176</v>
      </c>
      <c r="Y684" s="145"/>
      <c r="Z684" s="145"/>
      <c r="AA684" s="145"/>
      <c r="AB684" s="145"/>
      <c r="AC684" s="145"/>
      <c r="AD684" s="145"/>
      <c r="AE684" s="145"/>
      <c r="AF684" s="145"/>
      <c r="AG684" s="145" t="s">
        <v>177</v>
      </c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  <c r="AU684" s="145"/>
      <c r="AV684" s="145"/>
      <c r="AW684" s="145"/>
      <c r="AX684" s="145"/>
      <c r="AY684" s="145"/>
      <c r="AZ684" s="145"/>
      <c r="BA684" s="145"/>
      <c r="BB684" s="145"/>
      <c r="BC684" s="145"/>
      <c r="BD684" s="145"/>
      <c r="BE684" s="145"/>
      <c r="BF684" s="145"/>
      <c r="BG684" s="145"/>
      <c r="BH684" s="145"/>
    </row>
    <row r="685" spans="1:60" outlineLevel="1" x14ac:dyDescent="0.2">
      <c r="A685" s="152"/>
      <c r="B685" s="153"/>
      <c r="C685" s="178" t="s">
        <v>521</v>
      </c>
      <c r="D685" s="157"/>
      <c r="E685" s="158"/>
      <c r="F685" s="155"/>
      <c r="G685" s="155"/>
      <c r="H685" s="155"/>
      <c r="I685" s="155"/>
      <c r="J685" s="155"/>
      <c r="K685" s="155"/>
      <c r="L685" s="155"/>
      <c r="M685" s="155"/>
      <c r="N685" s="155"/>
      <c r="O685" s="155"/>
      <c r="P685" s="155"/>
      <c r="Q685" s="155"/>
      <c r="R685" s="155"/>
      <c r="S685" s="155"/>
      <c r="T685" s="155"/>
      <c r="U685" s="155"/>
      <c r="V685" s="155"/>
      <c r="W685" s="155"/>
      <c r="X685" s="155"/>
      <c r="Y685" s="145"/>
      <c r="Z685" s="145"/>
      <c r="AA685" s="145"/>
      <c r="AB685" s="145"/>
      <c r="AC685" s="145"/>
      <c r="AD685" s="145"/>
      <c r="AE685" s="145"/>
      <c r="AF685" s="145"/>
      <c r="AG685" s="145" t="s">
        <v>178</v>
      </c>
      <c r="AH685" s="145">
        <v>0</v>
      </c>
      <c r="AI685" s="145"/>
      <c r="AJ685" s="145"/>
      <c r="AK685" s="145"/>
      <c r="AL685" s="145"/>
      <c r="AM685" s="145"/>
      <c r="AN685" s="145"/>
      <c r="AO685" s="145"/>
      <c r="AP685" s="145"/>
      <c r="AQ685" s="145"/>
      <c r="AR685" s="145"/>
      <c r="AS685" s="145"/>
      <c r="AT685" s="145"/>
      <c r="AU685" s="145"/>
      <c r="AV685" s="145"/>
      <c r="AW685" s="145"/>
      <c r="AX685" s="145"/>
      <c r="AY685" s="145"/>
      <c r="AZ685" s="145"/>
      <c r="BA685" s="145"/>
      <c r="BB685" s="145"/>
      <c r="BC685" s="145"/>
      <c r="BD685" s="145"/>
      <c r="BE685" s="145"/>
      <c r="BF685" s="145"/>
      <c r="BG685" s="145"/>
      <c r="BH685" s="145"/>
    </row>
    <row r="686" spans="1:60" outlineLevel="1" x14ac:dyDescent="0.2">
      <c r="A686" s="152"/>
      <c r="B686" s="153"/>
      <c r="C686" s="178" t="s">
        <v>699</v>
      </c>
      <c r="D686" s="157"/>
      <c r="E686" s="158">
        <v>81.53</v>
      </c>
      <c r="F686" s="155"/>
      <c r="G686" s="155"/>
      <c r="H686" s="155"/>
      <c r="I686" s="155"/>
      <c r="J686" s="155"/>
      <c r="K686" s="155"/>
      <c r="L686" s="155"/>
      <c r="M686" s="155"/>
      <c r="N686" s="155"/>
      <c r="O686" s="155"/>
      <c r="P686" s="155"/>
      <c r="Q686" s="155"/>
      <c r="R686" s="155"/>
      <c r="S686" s="155"/>
      <c r="T686" s="155"/>
      <c r="U686" s="155"/>
      <c r="V686" s="155"/>
      <c r="W686" s="155"/>
      <c r="X686" s="155"/>
      <c r="Y686" s="145"/>
      <c r="Z686" s="145"/>
      <c r="AA686" s="145"/>
      <c r="AB686" s="145"/>
      <c r="AC686" s="145"/>
      <c r="AD686" s="145"/>
      <c r="AE686" s="145"/>
      <c r="AF686" s="145"/>
      <c r="AG686" s="145" t="s">
        <v>178</v>
      </c>
      <c r="AH686" s="145">
        <v>0</v>
      </c>
      <c r="AI686" s="145"/>
      <c r="AJ686" s="145"/>
      <c r="AK686" s="145"/>
      <c r="AL686" s="145"/>
      <c r="AM686" s="145"/>
      <c r="AN686" s="145"/>
      <c r="AO686" s="145"/>
      <c r="AP686" s="145"/>
      <c r="AQ686" s="145"/>
      <c r="AR686" s="145"/>
      <c r="AS686" s="145"/>
      <c r="AT686" s="145"/>
      <c r="AU686" s="145"/>
      <c r="AV686" s="145"/>
      <c r="AW686" s="145"/>
      <c r="AX686" s="145"/>
      <c r="AY686" s="145"/>
      <c r="AZ686" s="145"/>
      <c r="BA686" s="145"/>
      <c r="BB686" s="145"/>
      <c r="BC686" s="145"/>
      <c r="BD686" s="145"/>
      <c r="BE686" s="145"/>
      <c r="BF686" s="145"/>
      <c r="BG686" s="145"/>
      <c r="BH686" s="145"/>
    </row>
    <row r="687" spans="1:60" outlineLevel="1" x14ac:dyDescent="0.2">
      <c r="A687" s="152"/>
      <c r="B687" s="153"/>
      <c r="C687" s="239"/>
      <c r="D687" s="240"/>
      <c r="E687" s="240"/>
      <c r="F687" s="240"/>
      <c r="G687" s="240"/>
      <c r="H687" s="155"/>
      <c r="I687" s="155"/>
      <c r="J687" s="155"/>
      <c r="K687" s="155"/>
      <c r="L687" s="155"/>
      <c r="M687" s="155"/>
      <c r="N687" s="155"/>
      <c r="O687" s="155"/>
      <c r="P687" s="155"/>
      <c r="Q687" s="155"/>
      <c r="R687" s="155"/>
      <c r="S687" s="155"/>
      <c r="T687" s="155"/>
      <c r="U687" s="155"/>
      <c r="V687" s="155"/>
      <c r="W687" s="155"/>
      <c r="X687" s="155"/>
      <c r="Y687" s="145"/>
      <c r="Z687" s="145"/>
      <c r="AA687" s="145"/>
      <c r="AB687" s="145"/>
      <c r="AC687" s="145"/>
      <c r="AD687" s="145"/>
      <c r="AE687" s="145"/>
      <c r="AF687" s="145"/>
      <c r="AG687" s="145" t="s">
        <v>179</v>
      </c>
      <c r="AH687" s="145"/>
      <c r="AI687" s="145"/>
      <c r="AJ687" s="145"/>
      <c r="AK687" s="145"/>
      <c r="AL687" s="145"/>
      <c r="AM687" s="145"/>
      <c r="AN687" s="145"/>
      <c r="AO687" s="145"/>
      <c r="AP687" s="145"/>
      <c r="AQ687" s="145"/>
      <c r="AR687" s="145"/>
      <c r="AS687" s="145"/>
      <c r="AT687" s="145"/>
      <c r="AU687" s="145"/>
      <c r="AV687" s="145"/>
      <c r="AW687" s="145"/>
      <c r="AX687" s="145"/>
      <c r="AY687" s="145"/>
      <c r="AZ687" s="145"/>
      <c r="BA687" s="145"/>
      <c r="BB687" s="145"/>
      <c r="BC687" s="145"/>
      <c r="BD687" s="145"/>
      <c r="BE687" s="145"/>
      <c r="BF687" s="145"/>
      <c r="BG687" s="145"/>
      <c r="BH687" s="145"/>
    </row>
    <row r="688" spans="1:60" outlineLevel="1" x14ac:dyDescent="0.2">
      <c r="A688" s="166">
        <v>133</v>
      </c>
      <c r="B688" s="167" t="s">
        <v>700</v>
      </c>
      <c r="C688" s="177" t="s">
        <v>701</v>
      </c>
      <c r="D688" s="168" t="s">
        <v>204</v>
      </c>
      <c r="E688" s="169">
        <v>26.904900000000001</v>
      </c>
      <c r="F688" s="170"/>
      <c r="G688" s="171">
        <f>ROUND(E688*F688,2)</f>
        <v>0</v>
      </c>
      <c r="H688" s="170"/>
      <c r="I688" s="171">
        <f>ROUND(E688*H688,2)</f>
        <v>0</v>
      </c>
      <c r="J688" s="170"/>
      <c r="K688" s="171">
        <f>ROUND(E688*J688,2)</f>
        <v>0</v>
      </c>
      <c r="L688" s="171">
        <v>21</v>
      </c>
      <c r="M688" s="171">
        <f>G688*(1+L688/100)</f>
        <v>0</v>
      </c>
      <c r="N688" s="171">
        <v>0</v>
      </c>
      <c r="O688" s="171">
        <f>ROUND(E688*N688,2)</f>
        <v>0</v>
      </c>
      <c r="P688" s="171">
        <v>0</v>
      </c>
      <c r="Q688" s="171">
        <f>ROUND(E688*P688,2)</f>
        <v>0</v>
      </c>
      <c r="R688" s="171"/>
      <c r="S688" s="171" t="s">
        <v>174</v>
      </c>
      <c r="T688" s="172" t="s">
        <v>175</v>
      </c>
      <c r="U688" s="155">
        <v>0.12</v>
      </c>
      <c r="V688" s="155">
        <f>ROUND(E688*U688,2)</f>
        <v>3.23</v>
      </c>
      <c r="W688" s="155"/>
      <c r="X688" s="155" t="s">
        <v>176</v>
      </c>
      <c r="Y688" s="145"/>
      <c r="Z688" s="145"/>
      <c r="AA688" s="145"/>
      <c r="AB688" s="145"/>
      <c r="AC688" s="145"/>
      <c r="AD688" s="145"/>
      <c r="AE688" s="145"/>
      <c r="AF688" s="145"/>
      <c r="AG688" s="145" t="s">
        <v>177</v>
      </c>
      <c r="AH688" s="145"/>
      <c r="AI688" s="145"/>
      <c r="AJ688" s="145"/>
      <c r="AK688" s="145"/>
      <c r="AL688" s="145"/>
      <c r="AM688" s="145"/>
      <c r="AN688" s="145"/>
      <c r="AO688" s="145"/>
      <c r="AP688" s="145"/>
      <c r="AQ688" s="145"/>
      <c r="AR688" s="145"/>
      <c r="AS688" s="145"/>
      <c r="AT688" s="145"/>
      <c r="AU688" s="145"/>
      <c r="AV688" s="145"/>
      <c r="AW688" s="145"/>
      <c r="AX688" s="145"/>
      <c r="AY688" s="145"/>
      <c r="AZ688" s="145"/>
      <c r="BA688" s="145"/>
      <c r="BB688" s="145"/>
      <c r="BC688" s="145"/>
      <c r="BD688" s="145"/>
      <c r="BE688" s="145"/>
      <c r="BF688" s="145"/>
      <c r="BG688" s="145"/>
      <c r="BH688" s="145"/>
    </row>
    <row r="689" spans="1:60" outlineLevel="1" x14ac:dyDescent="0.2">
      <c r="A689" s="152"/>
      <c r="B689" s="153"/>
      <c r="C689" s="178" t="s">
        <v>521</v>
      </c>
      <c r="D689" s="157"/>
      <c r="E689" s="158"/>
      <c r="F689" s="155"/>
      <c r="G689" s="155"/>
      <c r="H689" s="155"/>
      <c r="I689" s="155"/>
      <c r="J689" s="155"/>
      <c r="K689" s="155"/>
      <c r="L689" s="155"/>
      <c r="M689" s="155"/>
      <c r="N689" s="155"/>
      <c r="O689" s="155"/>
      <c r="P689" s="155"/>
      <c r="Q689" s="155"/>
      <c r="R689" s="155"/>
      <c r="S689" s="155"/>
      <c r="T689" s="155"/>
      <c r="U689" s="155"/>
      <c r="V689" s="155"/>
      <c r="W689" s="155"/>
      <c r="X689" s="155"/>
      <c r="Y689" s="145"/>
      <c r="Z689" s="145"/>
      <c r="AA689" s="145"/>
      <c r="AB689" s="145"/>
      <c r="AC689" s="145"/>
      <c r="AD689" s="145"/>
      <c r="AE689" s="145"/>
      <c r="AF689" s="145"/>
      <c r="AG689" s="145" t="s">
        <v>178</v>
      </c>
      <c r="AH689" s="145">
        <v>0</v>
      </c>
      <c r="AI689" s="145"/>
      <c r="AJ689" s="145"/>
      <c r="AK689" s="145"/>
      <c r="AL689" s="145"/>
      <c r="AM689" s="145"/>
      <c r="AN689" s="145"/>
      <c r="AO689" s="145"/>
      <c r="AP689" s="145"/>
      <c r="AQ689" s="145"/>
      <c r="AR689" s="145"/>
      <c r="AS689" s="145"/>
      <c r="AT689" s="145"/>
      <c r="AU689" s="145"/>
      <c r="AV689" s="145"/>
      <c r="AW689" s="145"/>
      <c r="AX689" s="145"/>
      <c r="AY689" s="145"/>
      <c r="AZ689" s="145"/>
      <c r="BA689" s="145"/>
      <c r="BB689" s="145"/>
      <c r="BC689" s="145"/>
      <c r="BD689" s="145"/>
      <c r="BE689" s="145"/>
      <c r="BF689" s="145"/>
      <c r="BG689" s="145"/>
      <c r="BH689" s="145"/>
    </row>
    <row r="690" spans="1:60" outlineLevel="1" x14ac:dyDescent="0.2">
      <c r="A690" s="152"/>
      <c r="B690" s="153"/>
      <c r="C690" s="178" t="s">
        <v>702</v>
      </c>
      <c r="D690" s="157"/>
      <c r="E690" s="158">
        <v>26.904900000000001</v>
      </c>
      <c r="F690" s="155"/>
      <c r="G690" s="155"/>
      <c r="H690" s="155"/>
      <c r="I690" s="155"/>
      <c r="J690" s="155"/>
      <c r="K690" s="155"/>
      <c r="L690" s="155"/>
      <c r="M690" s="155"/>
      <c r="N690" s="155"/>
      <c r="O690" s="155"/>
      <c r="P690" s="155"/>
      <c r="Q690" s="155"/>
      <c r="R690" s="155"/>
      <c r="S690" s="155"/>
      <c r="T690" s="155"/>
      <c r="U690" s="155"/>
      <c r="V690" s="155"/>
      <c r="W690" s="155"/>
      <c r="X690" s="155"/>
      <c r="Y690" s="145"/>
      <c r="Z690" s="145"/>
      <c r="AA690" s="145"/>
      <c r="AB690" s="145"/>
      <c r="AC690" s="145"/>
      <c r="AD690" s="145"/>
      <c r="AE690" s="145"/>
      <c r="AF690" s="145"/>
      <c r="AG690" s="145" t="s">
        <v>178</v>
      </c>
      <c r="AH690" s="145">
        <v>0</v>
      </c>
      <c r="AI690" s="145"/>
      <c r="AJ690" s="145"/>
      <c r="AK690" s="145"/>
      <c r="AL690" s="145"/>
      <c r="AM690" s="145"/>
      <c r="AN690" s="145"/>
      <c r="AO690" s="145"/>
      <c r="AP690" s="145"/>
      <c r="AQ690" s="145"/>
      <c r="AR690" s="145"/>
      <c r="AS690" s="145"/>
      <c r="AT690" s="145"/>
      <c r="AU690" s="145"/>
      <c r="AV690" s="145"/>
      <c r="AW690" s="145"/>
      <c r="AX690" s="145"/>
      <c r="AY690" s="145"/>
      <c r="AZ690" s="145"/>
      <c r="BA690" s="145"/>
      <c r="BB690" s="145"/>
      <c r="BC690" s="145"/>
      <c r="BD690" s="145"/>
      <c r="BE690" s="145"/>
      <c r="BF690" s="145"/>
      <c r="BG690" s="145"/>
      <c r="BH690" s="145"/>
    </row>
    <row r="691" spans="1:60" outlineLevel="1" x14ac:dyDescent="0.2">
      <c r="A691" s="152"/>
      <c r="B691" s="153"/>
      <c r="C691" s="239"/>
      <c r="D691" s="240"/>
      <c r="E691" s="240"/>
      <c r="F691" s="240"/>
      <c r="G691" s="240"/>
      <c r="H691" s="155"/>
      <c r="I691" s="155"/>
      <c r="J691" s="155"/>
      <c r="K691" s="155"/>
      <c r="L691" s="155"/>
      <c r="M691" s="155"/>
      <c r="N691" s="155"/>
      <c r="O691" s="155"/>
      <c r="P691" s="155"/>
      <c r="Q691" s="155"/>
      <c r="R691" s="155"/>
      <c r="S691" s="155"/>
      <c r="T691" s="155"/>
      <c r="U691" s="155"/>
      <c r="V691" s="155"/>
      <c r="W691" s="155"/>
      <c r="X691" s="155"/>
      <c r="Y691" s="145"/>
      <c r="Z691" s="145"/>
      <c r="AA691" s="145"/>
      <c r="AB691" s="145"/>
      <c r="AC691" s="145"/>
      <c r="AD691" s="145"/>
      <c r="AE691" s="145"/>
      <c r="AF691" s="145"/>
      <c r="AG691" s="145" t="s">
        <v>179</v>
      </c>
      <c r="AH691" s="145"/>
      <c r="AI691" s="145"/>
      <c r="AJ691" s="145"/>
      <c r="AK691" s="145"/>
      <c r="AL691" s="145"/>
      <c r="AM691" s="145"/>
      <c r="AN691" s="145"/>
      <c r="AO691" s="145"/>
      <c r="AP691" s="145"/>
      <c r="AQ691" s="145"/>
      <c r="AR691" s="145"/>
      <c r="AS691" s="145"/>
      <c r="AT691" s="145"/>
      <c r="AU691" s="145"/>
      <c r="AV691" s="145"/>
      <c r="AW691" s="145"/>
      <c r="AX691" s="145"/>
      <c r="AY691" s="145"/>
      <c r="AZ691" s="145"/>
      <c r="BA691" s="145"/>
      <c r="BB691" s="145"/>
      <c r="BC691" s="145"/>
      <c r="BD691" s="145"/>
      <c r="BE691" s="145"/>
      <c r="BF691" s="145"/>
      <c r="BG691" s="145"/>
      <c r="BH691" s="145"/>
    </row>
    <row r="692" spans="1:60" outlineLevel="1" x14ac:dyDescent="0.2">
      <c r="A692" s="166">
        <v>134</v>
      </c>
      <c r="B692" s="167" t="s">
        <v>703</v>
      </c>
      <c r="C692" s="177" t="s">
        <v>704</v>
      </c>
      <c r="D692" s="168" t="s">
        <v>193</v>
      </c>
      <c r="E692" s="169">
        <v>93.759500000000003</v>
      </c>
      <c r="F692" s="170"/>
      <c r="G692" s="171">
        <f>ROUND(E692*F692,2)</f>
        <v>0</v>
      </c>
      <c r="H692" s="170"/>
      <c r="I692" s="171">
        <f>ROUND(E692*H692,2)</f>
        <v>0</v>
      </c>
      <c r="J692" s="170"/>
      <c r="K692" s="171">
        <f>ROUND(E692*J692,2)</f>
        <v>0</v>
      </c>
      <c r="L692" s="171">
        <v>21</v>
      </c>
      <c r="M692" s="171">
        <f>G692*(1+L692/100)</f>
        <v>0</v>
      </c>
      <c r="N692" s="171">
        <v>1.0500000000000001E-2</v>
      </c>
      <c r="O692" s="171">
        <f>ROUND(E692*N692,2)</f>
        <v>0.98</v>
      </c>
      <c r="P692" s="171">
        <v>0</v>
      </c>
      <c r="Q692" s="171">
        <f>ROUND(E692*P692,2)</f>
        <v>0</v>
      </c>
      <c r="R692" s="171"/>
      <c r="S692" s="171" t="s">
        <v>174</v>
      </c>
      <c r="T692" s="172" t="s">
        <v>175</v>
      </c>
      <c r="U692" s="155">
        <v>0</v>
      </c>
      <c r="V692" s="155">
        <f>ROUND(E692*U692,2)</f>
        <v>0</v>
      </c>
      <c r="W692" s="155"/>
      <c r="X692" s="155" t="s">
        <v>200</v>
      </c>
      <c r="Y692" s="145"/>
      <c r="Z692" s="145"/>
      <c r="AA692" s="145"/>
      <c r="AB692" s="145"/>
      <c r="AC692" s="145"/>
      <c r="AD692" s="145"/>
      <c r="AE692" s="145"/>
      <c r="AF692" s="145"/>
      <c r="AG692" s="145" t="s">
        <v>525</v>
      </c>
      <c r="AH692" s="145"/>
      <c r="AI692" s="145"/>
      <c r="AJ692" s="145"/>
      <c r="AK692" s="145"/>
      <c r="AL692" s="145"/>
      <c r="AM692" s="145"/>
      <c r="AN692" s="145"/>
      <c r="AO692" s="145"/>
      <c r="AP692" s="145"/>
      <c r="AQ692" s="145"/>
      <c r="AR692" s="145"/>
      <c r="AS692" s="145"/>
      <c r="AT692" s="145"/>
      <c r="AU692" s="145"/>
      <c r="AV692" s="145"/>
      <c r="AW692" s="145"/>
      <c r="AX692" s="145"/>
      <c r="AY692" s="145"/>
      <c r="AZ692" s="145"/>
      <c r="BA692" s="145"/>
      <c r="BB692" s="145"/>
      <c r="BC692" s="145"/>
      <c r="BD692" s="145"/>
      <c r="BE692" s="145"/>
      <c r="BF692" s="145"/>
      <c r="BG692" s="145"/>
      <c r="BH692" s="145"/>
    </row>
    <row r="693" spans="1:60" outlineLevel="1" x14ac:dyDescent="0.2">
      <c r="A693" s="152"/>
      <c r="B693" s="153"/>
      <c r="C693" s="178" t="s">
        <v>521</v>
      </c>
      <c r="D693" s="157"/>
      <c r="E693" s="158"/>
      <c r="F693" s="155"/>
      <c r="G693" s="155"/>
      <c r="H693" s="155"/>
      <c r="I693" s="155"/>
      <c r="J693" s="155"/>
      <c r="K693" s="155"/>
      <c r="L693" s="155"/>
      <c r="M693" s="155"/>
      <c r="N693" s="155"/>
      <c r="O693" s="155"/>
      <c r="P693" s="155"/>
      <c r="Q693" s="155"/>
      <c r="R693" s="155"/>
      <c r="S693" s="155"/>
      <c r="T693" s="155"/>
      <c r="U693" s="155"/>
      <c r="V693" s="155"/>
      <c r="W693" s="155"/>
      <c r="X693" s="155"/>
      <c r="Y693" s="145"/>
      <c r="Z693" s="145"/>
      <c r="AA693" s="145"/>
      <c r="AB693" s="145"/>
      <c r="AC693" s="145"/>
      <c r="AD693" s="145"/>
      <c r="AE693" s="145"/>
      <c r="AF693" s="145"/>
      <c r="AG693" s="145" t="s">
        <v>178</v>
      </c>
      <c r="AH693" s="145">
        <v>0</v>
      </c>
      <c r="AI693" s="145"/>
      <c r="AJ693" s="145"/>
      <c r="AK693" s="145"/>
      <c r="AL693" s="145"/>
      <c r="AM693" s="145"/>
      <c r="AN693" s="145"/>
      <c r="AO693" s="145"/>
      <c r="AP693" s="145"/>
      <c r="AQ693" s="145"/>
      <c r="AR693" s="145"/>
      <c r="AS693" s="145"/>
      <c r="AT693" s="145"/>
      <c r="AU693" s="145"/>
      <c r="AV693" s="145"/>
      <c r="AW693" s="145"/>
      <c r="AX693" s="145"/>
      <c r="AY693" s="145"/>
      <c r="AZ693" s="145"/>
      <c r="BA693" s="145"/>
      <c r="BB693" s="145"/>
      <c r="BC693" s="145"/>
      <c r="BD693" s="145"/>
      <c r="BE693" s="145"/>
      <c r="BF693" s="145"/>
      <c r="BG693" s="145"/>
      <c r="BH693" s="145"/>
    </row>
    <row r="694" spans="1:60" outlineLevel="1" x14ac:dyDescent="0.2">
      <c r="A694" s="152"/>
      <c r="B694" s="153"/>
      <c r="C694" s="178" t="s">
        <v>705</v>
      </c>
      <c r="D694" s="157"/>
      <c r="E694" s="158">
        <v>93.759500000000003</v>
      </c>
      <c r="F694" s="155"/>
      <c r="G694" s="155"/>
      <c r="H694" s="155"/>
      <c r="I694" s="155"/>
      <c r="J694" s="155"/>
      <c r="K694" s="155"/>
      <c r="L694" s="155"/>
      <c r="M694" s="155"/>
      <c r="N694" s="155"/>
      <c r="O694" s="155"/>
      <c r="P694" s="155"/>
      <c r="Q694" s="155"/>
      <c r="R694" s="155"/>
      <c r="S694" s="155"/>
      <c r="T694" s="155"/>
      <c r="U694" s="155"/>
      <c r="V694" s="155"/>
      <c r="W694" s="155"/>
      <c r="X694" s="155"/>
      <c r="Y694" s="145"/>
      <c r="Z694" s="145"/>
      <c r="AA694" s="145"/>
      <c r="AB694" s="145"/>
      <c r="AC694" s="145"/>
      <c r="AD694" s="145"/>
      <c r="AE694" s="145"/>
      <c r="AF694" s="145"/>
      <c r="AG694" s="145" t="s">
        <v>178</v>
      </c>
      <c r="AH694" s="145">
        <v>0</v>
      </c>
      <c r="AI694" s="145"/>
      <c r="AJ694" s="145"/>
      <c r="AK694" s="145"/>
      <c r="AL694" s="145"/>
      <c r="AM694" s="145"/>
      <c r="AN694" s="145"/>
      <c r="AO694" s="145"/>
      <c r="AP694" s="145"/>
      <c r="AQ694" s="145"/>
      <c r="AR694" s="145"/>
      <c r="AS694" s="145"/>
      <c r="AT694" s="145"/>
      <c r="AU694" s="145"/>
      <c r="AV694" s="145"/>
      <c r="AW694" s="145"/>
      <c r="AX694" s="145"/>
      <c r="AY694" s="145"/>
      <c r="AZ694" s="145"/>
      <c r="BA694" s="145"/>
      <c r="BB694" s="145"/>
      <c r="BC694" s="145"/>
      <c r="BD694" s="145"/>
      <c r="BE694" s="145"/>
      <c r="BF694" s="145"/>
      <c r="BG694" s="145"/>
      <c r="BH694" s="145"/>
    </row>
    <row r="695" spans="1:60" outlineLevel="1" x14ac:dyDescent="0.2">
      <c r="A695" s="152"/>
      <c r="B695" s="153"/>
      <c r="C695" s="239"/>
      <c r="D695" s="240"/>
      <c r="E695" s="240"/>
      <c r="F695" s="240"/>
      <c r="G695" s="240"/>
      <c r="H695" s="155"/>
      <c r="I695" s="155"/>
      <c r="J695" s="155"/>
      <c r="K695" s="155"/>
      <c r="L695" s="155"/>
      <c r="M695" s="155"/>
      <c r="N695" s="155"/>
      <c r="O695" s="155"/>
      <c r="P695" s="155"/>
      <c r="Q695" s="155"/>
      <c r="R695" s="155"/>
      <c r="S695" s="155"/>
      <c r="T695" s="155"/>
      <c r="U695" s="155"/>
      <c r="V695" s="155"/>
      <c r="W695" s="155"/>
      <c r="X695" s="155"/>
      <c r="Y695" s="145"/>
      <c r="Z695" s="145"/>
      <c r="AA695" s="145"/>
      <c r="AB695" s="145"/>
      <c r="AC695" s="145"/>
      <c r="AD695" s="145"/>
      <c r="AE695" s="145"/>
      <c r="AF695" s="145"/>
      <c r="AG695" s="145" t="s">
        <v>179</v>
      </c>
      <c r="AH695" s="145"/>
      <c r="AI695" s="145"/>
      <c r="AJ695" s="145"/>
      <c r="AK695" s="145"/>
      <c r="AL695" s="145"/>
      <c r="AM695" s="145"/>
      <c r="AN695" s="145"/>
      <c r="AO695" s="145"/>
      <c r="AP695" s="145"/>
      <c r="AQ695" s="145"/>
      <c r="AR695" s="145"/>
      <c r="AS695" s="145"/>
      <c r="AT695" s="145"/>
      <c r="AU695" s="145"/>
      <c r="AV695" s="145"/>
      <c r="AW695" s="145"/>
      <c r="AX695" s="145"/>
      <c r="AY695" s="145"/>
      <c r="AZ695" s="145"/>
      <c r="BA695" s="145"/>
      <c r="BB695" s="145"/>
      <c r="BC695" s="145"/>
      <c r="BD695" s="145"/>
      <c r="BE695" s="145"/>
      <c r="BF695" s="145"/>
      <c r="BG695" s="145"/>
      <c r="BH695" s="145"/>
    </row>
    <row r="696" spans="1:60" outlineLevel="1" x14ac:dyDescent="0.2">
      <c r="A696" s="152">
        <v>135</v>
      </c>
      <c r="B696" s="153" t="s">
        <v>706</v>
      </c>
      <c r="C696" s="179" t="s">
        <v>707</v>
      </c>
      <c r="D696" s="154" t="s">
        <v>0</v>
      </c>
      <c r="E696" s="173"/>
      <c r="F696" s="156"/>
      <c r="G696" s="155">
        <f>ROUND(E696*F696,2)</f>
        <v>0</v>
      </c>
      <c r="H696" s="156"/>
      <c r="I696" s="155">
        <f>ROUND(E696*H696,2)</f>
        <v>0</v>
      </c>
      <c r="J696" s="156"/>
      <c r="K696" s="155">
        <f>ROUND(E696*J696,2)</f>
        <v>0</v>
      </c>
      <c r="L696" s="155">
        <v>21</v>
      </c>
      <c r="M696" s="155">
        <f>G696*(1+L696/100)</f>
        <v>0</v>
      </c>
      <c r="N696" s="155">
        <v>0</v>
      </c>
      <c r="O696" s="155">
        <f>ROUND(E696*N696,2)</f>
        <v>0</v>
      </c>
      <c r="P696" s="155">
        <v>0</v>
      </c>
      <c r="Q696" s="155">
        <f>ROUND(E696*P696,2)</f>
        <v>0</v>
      </c>
      <c r="R696" s="155" t="s">
        <v>677</v>
      </c>
      <c r="S696" s="155" t="s">
        <v>182</v>
      </c>
      <c r="T696" s="155" t="s">
        <v>182</v>
      </c>
      <c r="U696" s="155">
        <v>0</v>
      </c>
      <c r="V696" s="155">
        <f>ROUND(E696*U696,2)</f>
        <v>0</v>
      </c>
      <c r="W696" s="155"/>
      <c r="X696" s="155" t="s">
        <v>228</v>
      </c>
      <c r="Y696" s="145"/>
      <c r="Z696" s="145"/>
      <c r="AA696" s="145"/>
      <c r="AB696" s="145"/>
      <c r="AC696" s="145"/>
      <c r="AD696" s="145"/>
      <c r="AE696" s="145"/>
      <c r="AF696" s="145"/>
      <c r="AG696" s="145" t="s">
        <v>229</v>
      </c>
      <c r="AH696" s="145"/>
      <c r="AI696" s="145"/>
      <c r="AJ696" s="145"/>
      <c r="AK696" s="145"/>
      <c r="AL696" s="145"/>
      <c r="AM696" s="145"/>
      <c r="AN696" s="145"/>
      <c r="AO696" s="145"/>
      <c r="AP696" s="145"/>
      <c r="AQ696" s="145"/>
      <c r="AR696" s="145"/>
      <c r="AS696" s="145"/>
      <c r="AT696" s="145"/>
      <c r="AU696" s="145"/>
      <c r="AV696" s="145"/>
      <c r="AW696" s="145"/>
      <c r="AX696" s="145"/>
      <c r="AY696" s="145"/>
      <c r="AZ696" s="145"/>
      <c r="BA696" s="145"/>
      <c r="BB696" s="145"/>
      <c r="BC696" s="145"/>
      <c r="BD696" s="145"/>
      <c r="BE696" s="145"/>
      <c r="BF696" s="145"/>
      <c r="BG696" s="145"/>
      <c r="BH696" s="145"/>
    </row>
    <row r="697" spans="1:60" outlineLevel="1" x14ac:dyDescent="0.2">
      <c r="A697" s="152"/>
      <c r="B697" s="153"/>
      <c r="C697" s="239"/>
      <c r="D697" s="240"/>
      <c r="E697" s="240"/>
      <c r="F697" s="240"/>
      <c r="G697" s="240"/>
      <c r="H697" s="155"/>
      <c r="I697" s="155"/>
      <c r="J697" s="155"/>
      <c r="K697" s="155"/>
      <c r="L697" s="155"/>
      <c r="M697" s="155"/>
      <c r="N697" s="155"/>
      <c r="O697" s="155"/>
      <c r="P697" s="155"/>
      <c r="Q697" s="155"/>
      <c r="R697" s="155"/>
      <c r="S697" s="155"/>
      <c r="T697" s="155"/>
      <c r="U697" s="155"/>
      <c r="V697" s="155"/>
      <c r="W697" s="155"/>
      <c r="X697" s="155"/>
      <c r="Y697" s="145"/>
      <c r="Z697" s="145"/>
      <c r="AA697" s="145"/>
      <c r="AB697" s="145"/>
      <c r="AC697" s="145"/>
      <c r="AD697" s="145"/>
      <c r="AE697" s="145"/>
      <c r="AF697" s="145"/>
      <c r="AG697" s="145" t="s">
        <v>179</v>
      </c>
      <c r="AH697" s="145"/>
      <c r="AI697" s="145"/>
      <c r="AJ697" s="145"/>
      <c r="AK697" s="145"/>
      <c r="AL697" s="145"/>
      <c r="AM697" s="145"/>
      <c r="AN697" s="145"/>
      <c r="AO697" s="145"/>
      <c r="AP697" s="145"/>
      <c r="AQ697" s="145"/>
      <c r="AR697" s="145"/>
      <c r="AS697" s="145"/>
      <c r="AT697" s="145"/>
      <c r="AU697" s="145"/>
      <c r="AV697" s="145"/>
      <c r="AW697" s="145"/>
      <c r="AX697" s="145"/>
      <c r="AY697" s="145"/>
      <c r="AZ697" s="145"/>
      <c r="BA697" s="145"/>
      <c r="BB697" s="145"/>
      <c r="BC697" s="145"/>
      <c r="BD697" s="145"/>
      <c r="BE697" s="145"/>
      <c r="BF697" s="145"/>
      <c r="BG697" s="145"/>
      <c r="BH697" s="145"/>
    </row>
    <row r="698" spans="1:60" x14ac:dyDescent="0.2">
      <c r="A698" s="160" t="s">
        <v>171</v>
      </c>
      <c r="B698" s="161" t="s">
        <v>136</v>
      </c>
      <c r="C698" s="176" t="s">
        <v>137</v>
      </c>
      <c r="D698" s="162"/>
      <c r="E698" s="163"/>
      <c r="F698" s="164"/>
      <c r="G698" s="164">
        <f>SUMIF(AG699:AG731,"&lt;&gt;NOR",G699:G731)</f>
        <v>0</v>
      </c>
      <c r="H698" s="164"/>
      <c r="I698" s="164">
        <f>SUM(I699:I731)</f>
        <v>0</v>
      </c>
      <c r="J698" s="164"/>
      <c r="K698" s="164">
        <f>SUM(K699:K731)</f>
        <v>0</v>
      </c>
      <c r="L698" s="164"/>
      <c r="M698" s="164">
        <f>SUM(M699:M731)</f>
        <v>0</v>
      </c>
      <c r="N698" s="164"/>
      <c r="O698" s="164">
        <f>SUM(O699:O731)</f>
        <v>0.38</v>
      </c>
      <c r="P698" s="164"/>
      <c r="Q698" s="164">
        <f>SUM(Q699:Q731)</f>
        <v>0</v>
      </c>
      <c r="R698" s="164"/>
      <c r="S698" s="164"/>
      <c r="T698" s="165"/>
      <c r="U698" s="159"/>
      <c r="V698" s="159">
        <f>SUM(V699:V731)</f>
        <v>0</v>
      </c>
      <c r="W698" s="159"/>
      <c r="X698" s="159"/>
      <c r="AG698" t="s">
        <v>172</v>
      </c>
    </row>
    <row r="699" spans="1:60" outlineLevel="1" x14ac:dyDescent="0.2">
      <c r="A699" s="166">
        <v>136</v>
      </c>
      <c r="B699" s="167" t="s">
        <v>708</v>
      </c>
      <c r="C699" s="177" t="s">
        <v>709</v>
      </c>
      <c r="D699" s="168" t="s">
        <v>193</v>
      </c>
      <c r="E699" s="169">
        <v>722.43344999999999</v>
      </c>
      <c r="F699" s="170"/>
      <c r="G699" s="171">
        <f>ROUND(E699*F699,2)</f>
        <v>0</v>
      </c>
      <c r="H699" s="170"/>
      <c r="I699" s="171">
        <f>ROUND(E699*H699,2)</f>
        <v>0</v>
      </c>
      <c r="J699" s="170"/>
      <c r="K699" s="171">
        <f>ROUND(E699*J699,2)</f>
        <v>0</v>
      </c>
      <c r="L699" s="171">
        <v>21</v>
      </c>
      <c r="M699" s="171">
        <f>G699*(1+L699/100)</f>
        <v>0</v>
      </c>
      <c r="N699" s="171">
        <v>4.2000000000000002E-4</v>
      </c>
      <c r="O699" s="171">
        <f>ROUND(E699*N699,2)</f>
        <v>0.3</v>
      </c>
      <c r="P699" s="171">
        <v>0</v>
      </c>
      <c r="Q699" s="171">
        <f>ROUND(E699*P699,2)</f>
        <v>0</v>
      </c>
      <c r="R699" s="171" t="s">
        <v>518</v>
      </c>
      <c r="S699" s="171" t="s">
        <v>182</v>
      </c>
      <c r="T699" s="172" t="s">
        <v>182</v>
      </c>
      <c r="U699" s="155">
        <v>0</v>
      </c>
      <c r="V699" s="155">
        <f>ROUND(E699*U699,2)</f>
        <v>0</v>
      </c>
      <c r="W699" s="155"/>
      <c r="X699" s="155" t="s">
        <v>196</v>
      </c>
      <c r="Y699" s="145"/>
      <c r="Z699" s="145"/>
      <c r="AA699" s="145"/>
      <c r="AB699" s="145"/>
      <c r="AC699" s="145"/>
      <c r="AD699" s="145"/>
      <c r="AE699" s="145"/>
      <c r="AF699" s="145"/>
      <c r="AG699" s="145" t="s">
        <v>285</v>
      </c>
      <c r="AH699" s="145"/>
      <c r="AI699" s="145"/>
      <c r="AJ699" s="145"/>
      <c r="AK699" s="145"/>
      <c r="AL699" s="145"/>
      <c r="AM699" s="145"/>
      <c r="AN699" s="145"/>
      <c r="AO699" s="145"/>
      <c r="AP699" s="145"/>
      <c r="AQ699" s="145"/>
      <c r="AR699" s="145"/>
      <c r="AS699" s="145"/>
      <c r="AT699" s="145"/>
      <c r="AU699" s="145"/>
      <c r="AV699" s="145"/>
      <c r="AW699" s="145"/>
      <c r="AX699" s="145"/>
      <c r="AY699" s="145"/>
      <c r="AZ699" s="145"/>
      <c r="BA699" s="145"/>
      <c r="BB699" s="145"/>
      <c r="BC699" s="145"/>
      <c r="BD699" s="145"/>
      <c r="BE699" s="145"/>
      <c r="BF699" s="145"/>
      <c r="BG699" s="145"/>
      <c r="BH699" s="145"/>
    </row>
    <row r="700" spans="1:60" outlineLevel="1" x14ac:dyDescent="0.2">
      <c r="A700" s="152"/>
      <c r="B700" s="153"/>
      <c r="C700" s="178" t="s">
        <v>208</v>
      </c>
      <c r="D700" s="157"/>
      <c r="E700" s="158"/>
      <c r="F700" s="155"/>
      <c r="G700" s="155"/>
      <c r="H700" s="155"/>
      <c r="I700" s="155"/>
      <c r="J700" s="155"/>
      <c r="K700" s="155"/>
      <c r="L700" s="155"/>
      <c r="M700" s="155"/>
      <c r="N700" s="155"/>
      <c r="O700" s="155"/>
      <c r="P700" s="155"/>
      <c r="Q700" s="155"/>
      <c r="R700" s="155"/>
      <c r="S700" s="155"/>
      <c r="T700" s="155"/>
      <c r="U700" s="155"/>
      <c r="V700" s="155"/>
      <c r="W700" s="155"/>
      <c r="X700" s="155"/>
      <c r="Y700" s="145"/>
      <c r="Z700" s="145"/>
      <c r="AA700" s="145"/>
      <c r="AB700" s="145"/>
      <c r="AC700" s="145"/>
      <c r="AD700" s="145"/>
      <c r="AE700" s="145"/>
      <c r="AF700" s="145"/>
      <c r="AG700" s="145" t="s">
        <v>178</v>
      </c>
      <c r="AH700" s="145">
        <v>0</v>
      </c>
      <c r="AI700" s="145"/>
      <c r="AJ700" s="145"/>
      <c r="AK700" s="145"/>
      <c r="AL700" s="145"/>
      <c r="AM700" s="145"/>
      <c r="AN700" s="145"/>
      <c r="AO700" s="145"/>
      <c r="AP700" s="145"/>
      <c r="AQ700" s="145"/>
      <c r="AR700" s="145"/>
      <c r="AS700" s="145"/>
      <c r="AT700" s="145"/>
      <c r="AU700" s="145"/>
      <c r="AV700" s="145"/>
      <c r="AW700" s="145"/>
      <c r="AX700" s="145"/>
      <c r="AY700" s="145"/>
      <c r="AZ700" s="145"/>
      <c r="BA700" s="145"/>
      <c r="BB700" s="145"/>
      <c r="BC700" s="145"/>
      <c r="BD700" s="145"/>
      <c r="BE700" s="145"/>
      <c r="BF700" s="145"/>
      <c r="BG700" s="145"/>
      <c r="BH700" s="145"/>
    </row>
    <row r="701" spans="1:60" outlineLevel="1" x14ac:dyDescent="0.2">
      <c r="A701" s="152"/>
      <c r="B701" s="153"/>
      <c r="C701" s="178" t="s">
        <v>389</v>
      </c>
      <c r="D701" s="157"/>
      <c r="E701" s="158"/>
      <c r="F701" s="155"/>
      <c r="G701" s="155"/>
      <c r="H701" s="155"/>
      <c r="I701" s="155"/>
      <c r="J701" s="155"/>
      <c r="K701" s="155"/>
      <c r="L701" s="155"/>
      <c r="M701" s="155"/>
      <c r="N701" s="155"/>
      <c r="O701" s="155"/>
      <c r="P701" s="155"/>
      <c r="Q701" s="155"/>
      <c r="R701" s="155"/>
      <c r="S701" s="155"/>
      <c r="T701" s="155"/>
      <c r="U701" s="155"/>
      <c r="V701" s="155"/>
      <c r="W701" s="155"/>
      <c r="X701" s="155"/>
      <c r="Y701" s="145"/>
      <c r="Z701" s="145"/>
      <c r="AA701" s="145"/>
      <c r="AB701" s="145"/>
      <c r="AC701" s="145"/>
      <c r="AD701" s="145"/>
      <c r="AE701" s="145"/>
      <c r="AF701" s="145"/>
      <c r="AG701" s="145" t="s">
        <v>178</v>
      </c>
      <c r="AH701" s="145">
        <v>0</v>
      </c>
      <c r="AI701" s="145"/>
      <c r="AJ701" s="145"/>
      <c r="AK701" s="145"/>
      <c r="AL701" s="145"/>
      <c r="AM701" s="145"/>
      <c r="AN701" s="145"/>
      <c r="AO701" s="145"/>
      <c r="AP701" s="145"/>
      <c r="AQ701" s="145"/>
      <c r="AR701" s="145"/>
      <c r="AS701" s="145"/>
      <c r="AT701" s="145"/>
      <c r="AU701" s="145"/>
      <c r="AV701" s="145"/>
      <c r="AW701" s="145"/>
      <c r="AX701" s="145"/>
      <c r="AY701" s="145"/>
      <c r="AZ701" s="145"/>
      <c r="BA701" s="145"/>
      <c r="BB701" s="145"/>
      <c r="BC701" s="145"/>
      <c r="BD701" s="145"/>
      <c r="BE701" s="145"/>
      <c r="BF701" s="145"/>
      <c r="BG701" s="145"/>
      <c r="BH701" s="145"/>
    </row>
    <row r="702" spans="1:60" outlineLevel="1" x14ac:dyDescent="0.2">
      <c r="A702" s="152"/>
      <c r="B702" s="153"/>
      <c r="C702" s="178" t="s">
        <v>390</v>
      </c>
      <c r="D702" s="157"/>
      <c r="E702" s="158"/>
      <c r="F702" s="155"/>
      <c r="G702" s="155"/>
      <c r="H702" s="155"/>
      <c r="I702" s="155"/>
      <c r="J702" s="155"/>
      <c r="K702" s="155"/>
      <c r="L702" s="155"/>
      <c r="M702" s="155"/>
      <c r="N702" s="155"/>
      <c r="O702" s="155"/>
      <c r="P702" s="155"/>
      <c r="Q702" s="155"/>
      <c r="R702" s="155"/>
      <c r="S702" s="155"/>
      <c r="T702" s="155"/>
      <c r="U702" s="155"/>
      <c r="V702" s="155"/>
      <c r="W702" s="155"/>
      <c r="X702" s="155"/>
      <c r="Y702" s="145"/>
      <c r="Z702" s="145"/>
      <c r="AA702" s="145"/>
      <c r="AB702" s="145"/>
      <c r="AC702" s="145"/>
      <c r="AD702" s="145"/>
      <c r="AE702" s="145"/>
      <c r="AF702" s="145"/>
      <c r="AG702" s="145" t="s">
        <v>178</v>
      </c>
      <c r="AH702" s="145">
        <v>0</v>
      </c>
      <c r="AI702" s="145"/>
      <c r="AJ702" s="145"/>
      <c r="AK702" s="145"/>
      <c r="AL702" s="145"/>
      <c r="AM702" s="145"/>
      <c r="AN702" s="145"/>
      <c r="AO702" s="145"/>
      <c r="AP702" s="145"/>
      <c r="AQ702" s="145"/>
      <c r="AR702" s="145"/>
      <c r="AS702" s="145"/>
      <c r="AT702" s="145"/>
      <c r="AU702" s="145"/>
      <c r="AV702" s="145"/>
      <c r="AW702" s="145"/>
      <c r="AX702" s="145"/>
      <c r="AY702" s="145"/>
      <c r="AZ702" s="145"/>
      <c r="BA702" s="145"/>
      <c r="BB702" s="145"/>
      <c r="BC702" s="145"/>
      <c r="BD702" s="145"/>
      <c r="BE702" s="145"/>
      <c r="BF702" s="145"/>
      <c r="BG702" s="145"/>
      <c r="BH702" s="145"/>
    </row>
    <row r="703" spans="1:60" outlineLevel="1" x14ac:dyDescent="0.2">
      <c r="A703" s="152"/>
      <c r="B703" s="153"/>
      <c r="C703" s="178" t="s">
        <v>232</v>
      </c>
      <c r="D703" s="157"/>
      <c r="E703" s="158"/>
      <c r="F703" s="155"/>
      <c r="G703" s="155"/>
      <c r="H703" s="155"/>
      <c r="I703" s="155"/>
      <c r="J703" s="155"/>
      <c r="K703" s="155"/>
      <c r="L703" s="155"/>
      <c r="M703" s="155"/>
      <c r="N703" s="155"/>
      <c r="O703" s="155"/>
      <c r="P703" s="155"/>
      <c r="Q703" s="155"/>
      <c r="R703" s="155"/>
      <c r="S703" s="155"/>
      <c r="T703" s="155"/>
      <c r="U703" s="155"/>
      <c r="V703" s="155"/>
      <c r="W703" s="155"/>
      <c r="X703" s="155"/>
      <c r="Y703" s="145"/>
      <c r="Z703" s="145"/>
      <c r="AA703" s="145"/>
      <c r="AB703" s="145"/>
      <c r="AC703" s="145"/>
      <c r="AD703" s="145"/>
      <c r="AE703" s="145"/>
      <c r="AF703" s="145"/>
      <c r="AG703" s="145" t="s">
        <v>178</v>
      </c>
      <c r="AH703" s="145">
        <v>0</v>
      </c>
      <c r="AI703" s="145"/>
      <c r="AJ703" s="145"/>
      <c r="AK703" s="145"/>
      <c r="AL703" s="145"/>
      <c r="AM703" s="145"/>
      <c r="AN703" s="145"/>
      <c r="AO703" s="145"/>
      <c r="AP703" s="145"/>
      <c r="AQ703" s="145"/>
      <c r="AR703" s="145"/>
      <c r="AS703" s="145"/>
      <c r="AT703" s="145"/>
      <c r="AU703" s="145"/>
      <c r="AV703" s="145"/>
      <c r="AW703" s="145"/>
      <c r="AX703" s="145"/>
      <c r="AY703" s="145"/>
      <c r="AZ703" s="145"/>
      <c r="BA703" s="145"/>
      <c r="BB703" s="145"/>
      <c r="BC703" s="145"/>
      <c r="BD703" s="145"/>
      <c r="BE703" s="145"/>
      <c r="BF703" s="145"/>
      <c r="BG703" s="145"/>
      <c r="BH703" s="145"/>
    </row>
    <row r="704" spans="1:60" outlineLevel="1" x14ac:dyDescent="0.2">
      <c r="A704" s="152"/>
      <c r="B704" s="153"/>
      <c r="C704" s="178" t="s">
        <v>391</v>
      </c>
      <c r="D704" s="157"/>
      <c r="E704" s="158"/>
      <c r="F704" s="155"/>
      <c r="G704" s="155"/>
      <c r="H704" s="155"/>
      <c r="I704" s="155"/>
      <c r="J704" s="155"/>
      <c r="K704" s="155"/>
      <c r="L704" s="155"/>
      <c r="M704" s="155"/>
      <c r="N704" s="155"/>
      <c r="O704" s="155"/>
      <c r="P704" s="155"/>
      <c r="Q704" s="155"/>
      <c r="R704" s="155"/>
      <c r="S704" s="155"/>
      <c r="T704" s="155"/>
      <c r="U704" s="155"/>
      <c r="V704" s="155"/>
      <c r="W704" s="155"/>
      <c r="X704" s="155"/>
      <c r="Y704" s="145"/>
      <c r="Z704" s="145"/>
      <c r="AA704" s="145"/>
      <c r="AB704" s="145"/>
      <c r="AC704" s="145"/>
      <c r="AD704" s="145"/>
      <c r="AE704" s="145"/>
      <c r="AF704" s="145"/>
      <c r="AG704" s="145" t="s">
        <v>178</v>
      </c>
      <c r="AH704" s="145">
        <v>0</v>
      </c>
      <c r="AI704" s="145"/>
      <c r="AJ704" s="145"/>
      <c r="AK704" s="145"/>
      <c r="AL704" s="145"/>
      <c r="AM704" s="145"/>
      <c r="AN704" s="145"/>
      <c r="AO704" s="145"/>
      <c r="AP704" s="145"/>
      <c r="AQ704" s="145"/>
      <c r="AR704" s="145"/>
      <c r="AS704" s="145"/>
      <c r="AT704" s="145"/>
      <c r="AU704" s="145"/>
      <c r="AV704" s="145"/>
      <c r="AW704" s="145"/>
      <c r="AX704" s="145"/>
      <c r="AY704" s="145"/>
      <c r="AZ704" s="145"/>
      <c r="BA704" s="145"/>
      <c r="BB704" s="145"/>
      <c r="BC704" s="145"/>
      <c r="BD704" s="145"/>
      <c r="BE704" s="145"/>
      <c r="BF704" s="145"/>
      <c r="BG704" s="145"/>
      <c r="BH704" s="145"/>
    </row>
    <row r="705" spans="1:60" outlineLevel="1" x14ac:dyDescent="0.2">
      <c r="A705" s="152"/>
      <c r="B705" s="153"/>
      <c r="C705" s="178" t="s">
        <v>406</v>
      </c>
      <c r="D705" s="157"/>
      <c r="E705" s="158">
        <v>9.4</v>
      </c>
      <c r="F705" s="155"/>
      <c r="G705" s="155"/>
      <c r="H705" s="155"/>
      <c r="I705" s="155"/>
      <c r="J705" s="155"/>
      <c r="K705" s="155"/>
      <c r="L705" s="155"/>
      <c r="M705" s="155"/>
      <c r="N705" s="155"/>
      <c r="O705" s="155"/>
      <c r="P705" s="155"/>
      <c r="Q705" s="155"/>
      <c r="R705" s="155"/>
      <c r="S705" s="155"/>
      <c r="T705" s="155"/>
      <c r="U705" s="155"/>
      <c r="V705" s="155"/>
      <c r="W705" s="155"/>
      <c r="X705" s="155"/>
      <c r="Y705" s="145"/>
      <c r="Z705" s="145"/>
      <c r="AA705" s="145"/>
      <c r="AB705" s="145"/>
      <c r="AC705" s="145"/>
      <c r="AD705" s="145"/>
      <c r="AE705" s="145"/>
      <c r="AF705" s="145"/>
      <c r="AG705" s="145" t="s">
        <v>178</v>
      </c>
      <c r="AH705" s="145">
        <v>0</v>
      </c>
      <c r="AI705" s="145"/>
      <c r="AJ705" s="145"/>
      <c r="AK705" s="145"/>
      <c r="AL705" s="145"/>
      <c r="AM705" s="145"/>
      <c r="AN705" s="145"/>
      <c r="AO705" s="145"/>
      <c r="AP705" s="145"/>
      <c r="AQ705" s="145"/>
      <c r="AR705" s="145"/>
      <c r="AS705" s="145"/>
      <c r="AT705" s="145"/>
      <c r="AU705" s="145"/>
      <c r="AV705" s="145"/>
      <c r="AW705" s="145"/>
      <c r="AX705" s="145"/>
      <c r="AY705" s="145"/>
      <c r="AZ705" s="145"/>
      <c r="BA705" s="145"/>
      <c r="BB705" s="145"/>
      <c r="BC705" s="145"/>
      <c r="BD705" s="145"/>
      <c r="BE705" s="145"/>
      <c r="BF705" s="145"/>
      <c r="BG705" s="145"/>
      <c r="BH705" s="145"/>
    </row>
    <row r="706" spans="1:60" outlineLevel="1" x14ac:dyDescent="0.2">
      <c r="A706" s="152"/>
      <c r="B706" s="153"/>
      <c r="C706" s="178" t="s">
        <v>393</v>
      </c>
      <c r="D706" s="157"/>
      <c r="E706" s="158"/>
      <c r="F706" s="155"/>
      <c r="G706" s="155"/>
      <c r="H706" s="155"/>
      <c r="I706" s="155"/>
      <c r="J706" s="155"/>
      <c r="K706" s="155"/>
      <c r="L706" s="155"/>
      <c r="M706" s="155"/>
      <c r="N706" s="155"/>
      <c r="O706" s="155"/>
      <c r="P706" s="155"/>
      <c r="Q706" s="155"/>
      <c r="R706" s="155"/>
      <c r="S706" s="155"/>
      <c r="T706" s="155"/>
      <c r="U706" s="155"/>
      <c r="V706" s="155"/>
      <c r="W706" s="155"/>
      <c r="X706" s="155"/>
      <c r="Y706" s="145"/>
      <c r="Z706" s="145"/>
      <c r="AA706" s="145"/>
      <c r="AB706" s="145"/>
      <c r="AC706" s="145"/>
      <c r="AD706" s="145"/>
      <c r="AE706" s="145"/>
      <c r="AF706" s="145"/>
      <c r="AG706" s="145" t="s">
        <v>178</v>
      </c>
      <c r="AH706" s="145">
        <v>0</v>
      </c>
      <c r="AI706" s="145"/>
      <c r="AJ706" s="145"/>
      <c r="AK706" s="145"/>
      <c r="AL706" s="145"/>
      <c r="AM706" s="145"/>
      <c r="AN706" s="145"/>
      <c r="AO706" s="145"/>
      <c r="AP706" s="145"/>
      <c r="AQ706" s="145"/>
      <c r="AR706" s="145"/>
      <c r="AS706" s="145"/>
      <c r="AT706" s="145"/>
      <c r="AU706" s="145"/>
      <c r="AV706" s="145"/>
      <c r="AW706" s="145"/>
      <c r="AX706" s="145"/>
      <c r="AY706" s="145"/>
      <c r="AZ706" s="145"/>
      <c r="BA706" s="145"/>
      <c r="BB706" s="145"/>
      <c r="BC706" s="145"/>
      <c r="BD706" s="145"/>
      <c r="BE706" s="145"/>
      <c r="BF706" s="145"/>
      <c r="BG706" s="145"/>
      <c r="BH706" s="145"/>
    </row>
    <row r="707" spans="1:60" outlineLevel="1" x14ac:dyDescent="0.2">
      <c r="A707" s="152"/>
      <c r="B707" s="153"/>
      <c r="C707" s="178" t="s">
        <v>407</v>
      </c>
      <c r="D707" s="157"/>
      <c r="E707" s="158">
        <v>8.2799999999999994</v>
      </c>
      <c r="F707" s="155"/>
      <c r="G707" s="155"/>
      <c r="H707" s="155"/>
      <c r="I707" s="155"/>
      <c r="J707" s="155"/>
      <c r="K707" s="155"/>
      <c r="L707" s="155"/>
      <c r="M707" s="155"/>
      <c r="N707" s="155"/>
      <c r="O707" s="155"/>
      <c r="P707" s="155"/>
      <c r="Q707" s="155"/>
      <c r="R707" s="155"/>
      <c r="S707" s="155"/>
      <c r="T707" s="155"/>
      <c r="U707" s="155"/>
      <c r="V707" s="155"/>
      <c r="W707" s="155"/>
      <c r="X707" s="155"/>
      <c r="Y707" s="145"/>
      <c r="Z707" s="145"/>
      <c r="AA707" s="145"/>
      <c r="AB707" s="145"/>
      <c r="AC707" s="145"/>
      <c r="AD707" s="145"/>
      <c r="AE707" s="145"/>
      <c r="AF707" s="145"/>
      <c r="AG707" s="145" t="s">
        <v>178</v>
      </c>
      <c r="AH707" s="145">
        <v>0</v>
      </c>
      <c r="AI707" s="145"/>
      <c r="AJ707" s="145"/>
      <c r="AK707" s="145"/>
      <c r="AL707" s="145"/>
      <c r="AM707" s="145"/>
      <c r="AN707" s="145"/>
      <c r="AO707" s="145"/>
      <c r="AP707" s="145"/>
      <c r="AQ707" s="145"/>
      <c r="AR707" s="145"/>
      <c r="AS707" s="145"/>
      <c r="AT707" s="145"/>
      <c r="AU707" s="145"/>
      <c r="AV707" s="145"/>
      <c r="AW707" s="145"/>
      <c r="AX707" s="145"/>
      <c r="AY707" s="145"/>
      <c r="AZ707" s="145"/>
      <c r="BA707" s="145"/>
      <c r="BB707" s="145"/>
      <c r="BC707" s="145"/>
      <c r="BD707" s="145"/>
      <c r="BE707" s="145"/>
      <c r="BF707" s="145"/>
      <c r="BG707" s="145"/>
      <c r="BH707" s="145"/>
    </row>
    <row r="708" spans="1:60" outlineLevel="1" x14ac:dyDescent="0.2">
      <c r="A708" s="152"/>
      <c r="B708" s="153"/>
      <c r="C708" s="178" t="s">
        <v>396</v>
      </c>
      <c r="D708" s="157"/>
      <c r="E708" s="158"/>
      <c r="F708" s="155"/>
      <c r="G708" s="155"/>
      <c r="H708" s="155"/>
      <c r="I708" s="155"/>
      <c r="J708" s="155"/>
      <c r="K708" s="155"/>
      <c r="L708" s="155"/>
      <c r="M708" s="155"/>
      <c r="N708" s="155"/>
      <c r="O708" s="155"/>
      <c r="P708" s="155"/>
      <c r="Q708" s="155"/>
      <c r="R708" s="155"/>
      <c r="S708" s="155"/>
      <c r="T708" s="155"/>
      <c r="U708" s="155"/>
      <c r="V708" s="155"/>
      <c r="W708" s="155"/>
      <c r="X708" s="155"/>
      <c r="Y708" s="145"/>
      <c r="Z708" s="145"/>
      <c r="AA708" s="145"/>
      <c r="AB708" s="145"/>
      <c r="AC708" s="145"/>
      <c r="AD708" s="145"/>
      <c r="AE708" s="145"/>
      <c r="AF708" s="145"/>
      <c r="AG708" s="145" t="s">
        <v>178</v>
      </c>
      <c r="AH708" s="145">
        <v>0</v>
      </c>
      <c r="AI708" s="145"/>
      <c r="AJ708" s="145"/>
      <c r="AK708" s="145"/>
      <c r="AL708" s="145"/>
      <c r="AM708" s="145"/>
      <c r="AN708" s="145"/>
      <c r="AO708" s="145"/>
      <c r="AP708" s="145"/>
      <c r="AQ708" s="145"/>
      <c r="AR708" s="145"/>
      <c r="AS708" s="145"/>
      <c r="AT708" s="145"/>
      <c r="AU708" s="145"/>
      <c r="AV708" s="145"/>
      <c r="AW708" s="145"/>
      <c r="AX708" s="145"/>
      <c r="AY708" s="145"/>
      <c r="AZ708" s="145"/>
      <c r="BA708" s="145"/>
      <c r="BB708" s="145"/>
      <c r="BC708" s="145"/>
      <c r="BD708" s="145"/>
      <c r="BE708" s="145"/>
      <c r="BF708" s="145"/>
      <c r="BG708" s="145"/>
      <c r="BH708" s="145"/>
    </row>
    <row r="709" spans="1:60" outlineLevel="1" x14ac:dyDescent="0.2">
      <c r="A709" s="152"/>
      <c r="B709" s="153"/>
      <c r="C709" s="178" t="s">
        <v>408</v>
      </c>
      <c r="D709" s="157"/>
      <c r="E709" s="158">
        <v>17.46</v>
      </c>
      <c r="F709" s="155"/>
      <c r="G709" s="155"/>
      <c r="H709" s="155"/>
      <c r="I709" s="155"/>
      <c r="J709" s="155"/>
      <c r="K709" s="155"/>
      <c r="L709" s="155"/>
      <c r="M709" s="155"/>
      <c r="N709" s="155"/>
      <c r="O709" s="155"/>
      <c r="P709" s="155"/>
      <c r="Q709" s="155"/>
      <c r="R709" s="155"/>
      <c r="S709" s="155"/>
      <c r="T709" s="155"/>
      <c r="U709" s="155"/>
      <c r="V709" s="155"/>
      <c r="W709" s="155"/>
      <c r="X709" s="155"/>
      <c r="Y709" s="145"/>
      <c r="Z709" s="145"/>
      <c r="AA709" s="145"/>
      <c r="AB709" s="145"/>
      <c r="AC709" s="145"/>
      <c r="AD709" s="145"/>
      <c r="AE709" s="145"/>
      <c r="AF709" s="145"/>
      <c r="AG709" s="145" t="s">
        <v>178</v>
      </c>
      <c r="AH709" s="145">
        <v>0</v>
      </c>
      <c r="AI709" s="145"/>
      <c r="AJ709" s="145"/>
      <c r="AK709" s="145"/>
      <c r="AL709" s="145"/>
      <c r="AM709" s="145"/>
      <c r="AN709" s="145"/>
      <c r="AO709" s="145"/>
      <c r="AP709" s="145"/>
      <c r="AQ709" s="145"/>
      <c r="AR709" s="145"/>
      <c r="AS709" s="145"/>
      <c r="AT709" s="145"/>
      <c r="AU709" s="145"/>
      <c r="AV709" s="145"/>
      <c r="AW709" s="145"/>
      <c r="AX709" s="145"/>
      <c r="AY709" s="145"/>
      <c r="AZ709" s="145"/>
      <c r="BA709" s="145"/>
      <c r="BB709" s="145"/>
      <c r="BC709" s="145"/>
      <c r="BD709" s="145"/>
      <c r="BE709" s="145"/>
      <c r="BF709" s="145"/>
      <c r="BG709" s="145"/>
      <c r="BH709" s="145"/>
    </row>
    <row r="710" spans="1:60" outlineLevel="1" x14ac:dyDescent="0.2">
      <c r="A710" s="152"/>
      <c r="B710" s="153"/>
      <c r="C710" s="178" t="s">
        <v>399</v>
      </c>
      <c r="D710" s="157"/>
      <c r="E710" s="158"/>
      <c r="F710" s="155"/>
      <c r="G710" s="155"/>
      <c r="H710" s="155"/>
      <c r="I710" s="155"/>
      <c r="J710" s="155"/>
      <c r="K710" s="155"/>
      <c r="L710" s="155"/>
      <c r="M710" s="155"/>
      <c r="N710" s="155"/>
      <c r="O710" s="155"/>
      <c r="P710" s="155"/>
      <c r="Q710" s="155"/>
      <c r="R710" s="155"/>
      <c r="S710" s="155"/>
      <c r="T710" s="155"/>
      <c r="U710" s="155"/>
      <c r="V710" s="155"/>
      <c r="W710" s="155"/>
      <c r="X710" s="155"/>
      <c r="Y710" s="145"/>
      <c r="Z710" s="145"/>
      <c r="AA710" s="145"/>
      <c r="AB710" s="145"/>
      <c r="AC710" s="145"/>
      <c r="AD710" s="145"/>
      <c r="AE710" s="145"/>
      <c r="AF710" s="145"/>
      <c r="AG710" s="145" t="s">
        <v>178</v>
      </c>
      <c r="AH710" s="145">
        <v>0</v>
      </c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  <c r="AU710" s="145"/>
      <c r="AV710" s="145"/>
      <c r="AW710" s="145"/>
      <c r="AX710" s="145"/>
      <c r="AY710" s="145"/>
      <c r="AZ710" s="145"/>
      <c r="BA710" s="145"/>
      <c r="BB710" s="145"/>
      <c r="BC710" s="145"/>
      <c r="BD710" s="145"/>
      <c r="BE710" s="145"/>
      <c r="BF710" s="145"/>
      <c r="BG710" s="145"/>
      <c r="BH710" s="145"/>
    </row>
    <row r="711" spans="1:60" outlineLevel="1" x14ac:dyDescent="0.2">
      <c r="A711" s="152"/>
      <c r="B711" s="153"/>
      <c r="C711" s="178" t="s">
        <v>409</v>
      </c>
      <c r="D711" s="157"/>
      <c r="E711" s="158">
        <v>5.96</v>
      </c>
      <c r="F711" s="155"/>
      <c r="G711" s="155"/>
      <c r="H711" s="155"/>
      <c r="I711" s="155"/>
      <c r="J711" s="155"/>
      <c r="K711" s="155"/>
      <c r="L711" s="155"/>
      <c r="M711" s="155"/>
      <c r="N711" s="155"/>
      <c r="O711" s="155"/>
      <c r="P711" s="155"/>
      <c r="Q711" s="155"/>
      <c r="R711" s="155"/>
      <c r="S711" s="155"/>
      <c r="T711" s="155"/>
      <c r="U711" s="155"/>
      <c r="V711" s="155"/>
      <c r="W711" s="155"/>
      <c r="X711" s="155"/>
      <c r="Y711" s="145"/>
      <c r="Z711" s="145"/>
      <c r="AA711" s="145"/>
      <c r="AB711" s="145"/>
      <c r="AC711" s="145"/>
      <c r="AD711" s="145"/>
      <c r="AE711" s="145"/>
      <c r="AF711" s="145"/>
      <c r="AG711" s="145" t="s">
        <v>178</v>
      </c>
      <c r="AH711" s="145">
        <v>0</v>
      </c>
      <c r="AI711" s="145"/>
      <c r="AJ711" s="145"/>
      <c r="AK711" s="145"/>
      <c r="AL711" s="145"/>
      <c r="AM711" s="145"/>
      <c r="AN711" s="145"/>
      <c r="AO711" s="145"/>
      <c r="AP711" s="145"/>
      <c r="AQ711" s="145"/>
      <c r="AR711" s="145"/>
      <c r="AS711" s="145"/>
      <c r="AT711" s="145"/>
      <c r="AU711" s="145"/>
      <c r="AV711" s="145"/>
      <c r="AW711" s="145"/>
      <c r="AX711" s="145"/>
      <c r="AY711" s="145"/>
      <c r="AZ711" s="145"/>
      <c r="BA711" s="145"/>
      <c r="BB711" s="145"/>
      <c r="BC711" s="145"/>
      <c r="BD711" s="145"/>
      <c r="BE711" s="145"/>
      <c r="BF711" s="145"/>
      <c r="BG711" s="145"/>
      <c r="BH711" s="145"/>
    </row>
    <row r="712" spans="1:60" outlineLevel="1" x14ac:dyDescent="0.2">
      <c r="A712" s="152"/>
      <c r="B712" s="153"/>
      <c r="C712" s="178" t="s">
        <v>401</v>
      </c>
      <c r="D712" s="157"/>
      <c r="E712" s="158"/>
      <c r="F712" s="155"/>
      <c r="G712" s="155"/>
      <c r="H712" s="155"/>
      <c r="I712" s="155"/>
      <c r="J712" s="155"/>
      <c r="K712" s="155"/>
      <c r="L712" s="155"/>
      <c r="M712" s="155"/>
      <c r="N712" s="155"/>
      <c r="O712" s="155"/>
      <c r="P712" s="155"/>
      <c r="Q712" s="155"/>
      <c r="R712" s="155"/>
      <c r="S712" s="155"/>
      <c r="T712" s="155"/>
      <c r="U712" s="155"/>
      <c r="V712" s="155"/>
      <c r="W712" s="155"/>
      <c r="X712" s="155"/>
      <c r="Y712" s="145"/>
      <c r="Z712" s="145"/>
      <c r="AA712" s="145"/>
      <c r="AB712" s="145"/>
      <c r="AC712" s="145"/>
      <c r="AD712" s="145"/>
      <c r="AE712" s="145"/>
      <c r="AF712" s="145"/>
      <c r="AG712" s="145" t="s">
        <v>178</v>
      </c>
      <c r="AH712" s="145">
        <v>0</v>
      </c>
      <c r="AI712" s="145"/>
      <c r="AJ712" s="145"/>
      <c r="AK712" s="145"/>
      <c r="AL712" s="145"/>
      <c r="AM712" s="145"/>
      <c r="AN712" s="145"/>
      <c r="AO712" s="145"/>
      <c r="AP712" s="145"/>
      <c r="AQ712" s="145"/>
      <c r="AR712" s="145"/>
      <c r="AS712" s="145"/>
      <c r="AT712" s="145"/>
      <c r="AU712" s="145"/>
      <c r="AV712" s="145"/>
      <c r="AW712" s="145"/>
      <c r="AX712" s="145"/>
      <c r="AY712" s="145"/>
      <c r="AZ712" s="145"/>
      <c r="BA712" s="145"/>
      <c r="BB712" s="145"/>
      <c r="BC712" s="145"/>
      <c r="BD712" s="145"/>
      <c r="BE712" s="145"/>
      <c r="BF712" s="145"/>
      <c r="BG712" s="145"/>
      <c r="BH712" s="145"/>
    </row>
    <row r="713" spans="1:60" outlineLevel="1" x14ac:dyDescent="0.2">
      <c r="A713" s="152"/>
      <c r="B713" s="153"/>
      <c r="C713" s="178" t="s">
        <v>411</v>
      </c>
      <c r="D713" s="157"/>
      <c r="E713" s="158">
        <v>39.99</v>
      </c>
      <c r="F713" s="155"/>
      <c r="G713" s="155"/>
      <c r="H713" s="155"/>
      <c r="I713" s="155"/>
      <c r="J713" s="155"/>
      <c r="K713" s="155"/>
      <c r="L713" s="155"/>
      <c r="M713" s="155"/>
      <c r="N713" s="155"/>
      <c r="O713" s="155"/>
      <c r="P713" s="155"/>
      <c r="Q713" s="155"/>
      <c r="R713" s="155"/>
      <c r="S713" s="155"/>
      <c r="T713" s="155"/>
      <c r="U713" s="155"/>
      <c r="V713" s="155"/>
      <c r="W713" s="155"/>
      <c r="X713" s="155"/>
      <c r="Y713" s="145"/>
      <c r="Z713" s="145"/>
      <c r="AA713" s="145"/>
      <c r="AB713" s="145"/>
      <c r="AC713" s="145"/>
      <c r="AD713" s="145"/>
      <c r="AE713" s="145"/>
      <c r="AF713" s="145"/>
      <c r="AG713" s="145" t="s">
        <v>178</v>
      </c>
      <c r="AH713" s="145">
        <v>0</v>
      </c>
      <c r="AI713" s="145"/>
      <c r="AJ713" s="145"/>
      <c r="AK713" s="145"/>
      <c r="AL713" s="145"/>
      <c r="AM713" s="145"/>
      <c r="AN713" s="145"/>
      <c r="AO713" s="145"/>
      <c r="AP713" s="145"/>
      <c r="AQ713" s="145"/>
      <c r="AR713" s="145"/>
      <c r="AS713" s="145"/>
      <c r="AT713" s="145"/>
      <c r="AU713" s="145"/>
      <c r="AV713" s="145"/>
      <c r="AW713" s="145"/>
      <c r="AX713" s="145"/>
      <c r="AY713" s="145"/>
      <c r="AZ713" s="145"/>
      <c r="BA713" s="145"/>
      <c r="BB713" s="145"/>
      <c r="BC713" s="145"/>
      <c r="BD713" s="145"/>
      <c r="BE713" s="145"/>
      <c r="BF713" s="145"/>
      <c r="BG713" s="145"/>
      <c r="BH713" s="145"/>
    </row>
    <row r="714" spans="1:60" outlineLevel="1" x14ac:dyDescent="0.2">
      <c r="A714" s="152"/>
      <c r="B714" s="153"/>
      <c r="C714" s="178" t="s">
        <v>414</v>
      </c>
      <c r="D714" s="157"/>
      <c r="E714" s="158"/>
      <c r="F714" s="155"/>
      <c r="G714" s="155"/>
      <c r="H714" s="155"/>
      <c r="I714" s="155"/>
      <c r="J714" s="155"/>
      <c r="K714" s="155"/>
      <c r="L714" s="155"/>
      <c r="M714" s="155"/>
      <c r="N714" s="155"/>
      <c r="O714" s="155"/>
      <c r="P714" s="155"/>
      <c r="Q714" s="155"/>
      <c r="R714" s="155"/>
      <c r="S714" s="155"/>
      <c r="T714" s="155"/>
      <c r="U714" s="155"/>
      <c r="V714" s="155"/>
      <c r="W714" s="155"/>
      <c r="X714" s="155"/>
      <c r="Y714" s="145"/>
      <c r="Z714" s="145"/>
      <c r="AA714" s="145"/>
      <c r="AB714" s="145"/>
      <c r="AC714" s="145"/>
      <c r="AD714" s="145"/>
      <c r="AE714" s="145"/>
      <c r="AF714" s="145"/>
      <c r="AG714" s="145" t="s">
        <v>178</v>
      </c>
      <c r="AH714" s="145">
        <v>0</v>
      </c>
      <c r="AI714" s="145"/>
      <c r="AJ714" s="145"/>
      <c r="AK714" s="145"/>
      <c r="AL714" s="145"/>
      <c r="AM714" s="145"/>
      <c r="AN714" s="145"/>
      <c r="AO714" s="145"/>
      <c r="AP714" s="145"/>
      <c r="AQ714" s="145"/>
      <c r="AR714" s="145"/>
      <c r="AS714" s="145"/>
      <c r="AT714" s="145"/>
      <c r="AU714" s="145"/>
      <c r="AV714" s="145"/>
      <c r="AW714" s="145"/>
      <c r="AX714" s="145"/>
      <c r="AY714" s="145"/>
      <c r="AZ714" s="145"/>
      <c r="BA714" s="145"/>
      <c r="BB714" s="145"/>
      <c r="BC714" s="145"/>
      <c r="BD714" s="145"/>
      <c r="BE714" s="145"/>
      <c r="BF714" s="145"/>
      <c r="BG714" s="145"/>
      <c r="BH714" s="145"/>
    </row>
    <row r="715" spans="1:60" outlineLevel="1" x14ac:dyDescent="0.2">
      <c r="A715" s="152"/>
      <c r="B715" s="153"/>
      <c r="C715" s="178" t="s">
        <v>415</v>
      </c>
      <c r="D715" s="157"/>
      <c r="E715" s="158">
        <v>287.43200000000002</v>
      </c>
      <c r="F715" s="155"/>
      <c r="G715" s="155"/>
      <c r="H715" s="155"/>
      <c r="I715" s="155"/>
      <c r="J715" s="155"/>
      <c r="K715" s="155"/>
      <c r="L715" s="155"/>
      <c r="M715" s="155"/>
      <c r="N715" s="155"/>
      <c r="O715" s="155"/>
      <c r="P715" s="155"/>
      <c r="Q715" s="155"/>
      <c r="R715" s="155"/>
      <c r="S715" s="155"/>
      <c r="T715" s="155"/>
      <c r="U715" s="155"/>
      <c r="V715" s="155"/>
      <c r="W715" s="155"/>
      <c r="X715" s="155"/>
      <c r="Y715" s="145"/>
      <c r="Z715" s="145"/>
      <c r="AA715" s="145"/>
      <c r="AB715" s="145"/>
      <c r="AC715" s="145"/>
      <c r="AD715" s="145"/>
      <c r="AE715" s="145"/>
      <c r="AF715" s="145"/>
      <c r="AG715" s="145" t="s">
        <v>178</v>
      </c>
      <c r="AH715" s="145">
        <v>0</v>
      </c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  <c r="AU715" s="145"/>
      <c r="AV715" s="145"/>
      <c r="AW715" s="145"/>
      <c r="AX715" s="145"/>
      <c r="AY715" s="145"/>
      <c r="AZ715" s="145"/>
      <c r="BA715" s="145"/>
      <c r="BB715" s="145"/>
      <c r="BC715" s="145"/>
      <c r="BD715" s="145"/>
      <c r="BE715" s="145"/>
      <c r="BF715" s="145"/>
      <c r="BG715" s="145"/>
      <c r="BH715" s="145"/>
    </row>
    <row r="716" spans="1:60" outlineLevel="1" x14ac:dyDescent="0.2">
      <c r="A716" s="152"/>
      <c r="B716" s="153"/>
      <c r="C716" s="178" t="s">
        <v>418</v>
      </c>
      <c r="D716" s="157"/>
      <c r="E716" s="158"/>
      <c r="F716" s="155"/>
      <c r="G716" s="155"/>
      <c r="H716" s="155"/>
      <c r="I716" s="155"/>
      <c r="J716" s="155"/>
      <c r="K716" s="155"/>
      <c r="L716" s="155"/>
      <c r="M716" s="155"/>
      <c r="N716" s="155"/>
      <c r="O716" s="155"/>
      <c r="P716" s="155"/>
      <c r="Q716" s="155"/>
      <c r="R716" s="155"/>
      <c r="S716" s="155"/>
      <c r="T716" s="155"/>
      <c r="U716" s="155"/>
      <c r="V716" s="155"/>
      <c r="W716" s="155"/>
      <c r="X716" s="155"/>
      <c r="Y716" s="145"/>
      <c r="Z716" s="145"/>
      <c r="AA716" s="145"/>
      <c r="AB716" s="145"/>
      <c r="AC716" s="145"/>
      <c r="AD716" s="145"/>
      <c r="AE716" s="145"/>
      <c r="AF716" s="145"/>
      <c r="AG716" s="145" t="s">
        <v>178</v>
      </c>
      <c r="AH716" s="145">
        <v>0</v>
      </c>
      <c r="AI716" s="145"/>
      <c r="AJ716" s="145"/>
      <c r="AK716" s="145"/>
      <c r="AL716" s="145"/>
      <c r="AM716" s="145"/>
      <c r="AN716" s="145"/>
      <c r="AO716" s="145"/>
      <c r="AP716" s="145"/>
      <c r="AQ716" s="145"/>
      <c r="AR716" s="145"/>
      <c r="AS716" s="145"/>
      <c r="AT716" s="145"/>
      <c r="AU716" s="145"/>
      <c r="AV716" s="145"/>
      <c r="AW716" s="145"/>
      <c r="AX716" s="145"/>
      <c r="AY716" s="145"/>
      <c r="AZ716" s="145"/>
      <c r="BA716" s="145"/>
      <c r="BB716" s="145"/>
      <c r="BC716" s="145"/>
      <c r="BD716" s="145"/>
      <c r="BE716" s="145"/>
      <c r="BF716" s="145"/>
      <c r="BG716" s="145"/>
      <c r="BH716" s="145"/>
    </row>
    <row r="717" spans="1:60" outlineLevel="1" x14ac:dyDescent="0.2">
      <c r="A717" s="152"/>
      <c r="B717" s="153"/>
      <c r="C717" s="178" t="s">
        <v>419</v>
      </c>
      <c r="D717" s="157"/>
      <c r="E717" s="158">
        <v>60.45</v>
      </c>
      <c r="F717" s="155"/>
      <c r="G717" s="155"/>
      <c r="H717" s="155"/>
      <c r="I717" s="155"/>
      <c r="J717" s="155"/>
      <c r="K717" s="155"/>
      <c r="L717" s="155"/>
      <c r="M717" s="155"/>
      <c r="N717" s="155"/>
      <c r="O717" s="155"/>
      <c r="P717" s="155"/>
      <c r="Q717" s="155"/>
      <c r="R717" s="155"/>
      <c r="S717" s="155"/>
      <c r="T717" s="155"/>
      <c r="U717" s="155"/>
      <c r="V717" s="155"/>
      <c r="W717" s="155"/>
      <c r="X717" s="155"/>
      <c r="Y717" s="145"/>
      <c r="Z717" s="145"/>
      <c r="AA717" s="145"/>
      <c r="AB717" s="145"/>
      <c r="AC717" s="145"/>
      <c r="AD717" s="145"/>
      <c r="AE717" s="145"/>
      <c r="AF717" s="145"/>
      <c r="AG717" s="145" t="s">
        <v>178</v>
      </c>
      <c r="AH717" s="145">
        <v>0</v>
      </c>
      <c r="AI717" s="145"/>
      <c r="AJ717" s="145"/>
      <c r="AK717" s="145"/>
      <c r="AL717" s="145"/>
      <c r="AM717" s="145"/>
      <c r="AN717" s="145"/>
      <c r="AO717" s="145"/>
      <c r="AP717" s="145"/>
      <c r="AQ717" s="145"/>
      <c r="AR717" s="145"/>
      <c r="AS717" s="145"/>
      <c r="AT717" s="145"/>
      <c r="AU717" s="145"/>
      <c r="AV717" s="145"/>
      <c r="AW717" s="145"/>
      <c r="AX717" s="145"/>
      <c r="AY717" s="145"/>
      <c r="AZ717" s="145"/>
      <c r="BA717" s="145"/>
      <c r="BB717" s="145"/>
      <c r="BC717" s="145"/>
      <c r="BD717" s="145"/>
      <c r="BE717" s="145"/>
      <c r="BF717" s="145"/>
      <c r="BG717" s="145"/>
      <c r="BH717" s="145"/>
    </row>
    <row r="718" spans="1:60" outlineLevel="1" x14ac:dyDescent="0.2">
      <c r="A718" s="152"/>
      <c r="B718" s="153"/>
      <c r="C718" s="178" t="s">
        <v>421</v>
      </c>
      <c r="D718" s="157"/>
      <c r="E718" s="158"/>
      <c r="F718" s="155"/>
      <c r="G718" s="155"/>
      <c r="H718" s="155"/>
      <c r="I718" s="155"/>
      <c r="J718" s="155"/>
      <c r="K718" s="155"/>
      <c r="L718" s="155"/>
      <c r="M718" s="155"/>
      <c r="N718" s="155"/>
      <c r="O718" s="155"/>
      <c r="P718" s="155"/>
      <c r="Q718" s="155"/>
      <c r="R718" s="155"/>
      <c r="S718" s="155"/>
      <c r="T718" s="155"/>
      <c r="U718" s="155"/>
      <c r="V718" s="155"/>
      <c r="W718" s="155"/>
      <c r="X718" s="155"/>
      <c r="Y718" s="145"/>
      <c r="Z718" s="145"/>
      <c r="AA718" s="145"/>
      <c r="AB718" s="145"/>
      <c r="AC718" s="145"/>
      <c r="AD718" s="145"/>
      <c r="AE718" s="145"/>
      <c r="AF718" s="145"/>
      <c r="AG718" s="145" t="s">
        <v>178</v>
      </c>
      <c r="AH718" s="145">
        <v>0</v>
      </c>
      <c r="AI718" s="145"/>
      <c r="AJ718" s="145"/>
      <c r="AK718" s="145"/>
      <c r="AL718" s="145"/>
      <c r="AM718" s="145"/>
      <c r="AN718" s="145"/>
      <c r="AO718" s="145"/>
      <c r="AP718" s="145"/>
      <c r="AQ718" s="145"/>
      <c r="AR718" s="145"/>
      <c r="AS718" s="145"/>
      <c r="AT718" s="145"/>
      <c r="AU718" s="145"/>
      <c r="AV718" s="145"/>
      <c r="AW718" s="145"/>
      <c r="AX718" s="145"/>
      <c r="AY718" s="145"/>
      <c r="AZ718" s="145"/>
      <c r="BA718" s="145"/>
      <c r="BB718" s="145"/>
      <c r="BC718" s="145"/>
      <c r="BD718" s="145"/>
      <c r="BE718" s="145"/>
      <c r="BF718" s="145"/>
      <c r="BG718" s="145"/>
      <c r="BH718" s="145"/>
    </row>
    <row r="719" spans="1:60" outlineLevel="1" x14ac:dyDescent="0.2">
      <c r="A719" s="152"/>
      <c r="B719" s="153"/>
      <c r="C719" s="178" t="s">
        <v>422</v>
      </c>
      <c r="D719" s="157"/>
      <c r="E719" s="158">
        <v>100.874</v>
      </c>
      <c r="F719" s="155"/>
      <c r="G719" s="155"/>
      <c r="H719" s="155"/>
      <c r="I719" s="155"/>
      <c r="J719" s="155"/>
      <c r="K719" s="155"/>
      <c r="L719" s="155"/>
      <c r="M719" s="155"/>
      <c r="N719" s="155"/>
      <c r="O719" s="155"/>
      <c r="P719" s="155"/>
      <c r="Q719" s="155"/>
      <c r="R719" s="155"/>
      <c r="S719" s="155"/>
      <c r="T719" s="155"/>
      <c r="U719" s="155"/>
      <c r="V719" s="155"/>
      <c r="W719" s="155"/>
      <c r="X719" s="155"/>
      <c r="Y719" s="145"/>
      <c r="Z719" s="145"/>
      <c r="AA719" s="145"/>
      <c r="AB719" s="145"/>
      <c r="AC719" s="145"/>
      <c r="AD719" s="145"/>
      <c r="AE719" s="145"/>
      <c r="AF719" s="145"/>
      <c r="AG719" s="145" t="s">
        <v>178</v>
      </c>
      <c r="AH719" s="145">
        <v>0</v>
      </c>
      <c r="AI719" s="145"/>
      <c r="AJ719" s="145"/>
      <c r="AK719" s="145"/>
      <c r="AL719" s="145"/>
      <c r="AM719" s="145"/>
      <c r="AN719" s="145"/>
      <c r="AO719" s="145"/>
      <c r="AP719" s="145"/>
      <c r="AQ719" s="145"/>
      <c r="AR719" s="145"/>
      <c r="AS719" s="145"/>
      <c r="AT719" s="145"/>
      <c r="AU719" s="145"/>
      <c r="AV719" s="145"/>
      <c r="AW719" s="145"/>
      <c r="AX719" s="145"/>
      <c r="AY719" s="145"/>
      <c r="AZ719" s="145"/>
      <c r="BA719" s="145"/>
      <c r="BB719" s="145"/>
      <c r="BC719" s="145"/>
      <c r="BD719" s="145"/>
      <c r="BE719" s="145"/>
      <c r="BF719" s="145"/>
      <c r="BG719" s="145"/>
      <c r="BH719" s="145"/>
    </row>
    <row r="720" spans="1:60" outlineLevel="1" x14ac:dyDescent="0.2">
      <c r="A720" s="152"/>
      <c r="B720" s="153"/>
      <c r="C720" s="178" t="s">
        <v>425</v>
      </c>
      <c r="D720" s="157"/>
      <c r="E720" s="158"/>
      <c r="F720" s="155"/>
      <c r="G720" s="155"/>
      <c r="H720" s="155"/>
      <c r="I720" s="155"/>
      <c r="J720" s="155"/>
      <c r="K720" s="155"/>
      <c r="L720" s="155"/>
      <c r="M720" s="155"/>
      <c r="N720" s="155"/>
      <c r="O720" s="155"/>
      <c r="P720" s="155"/>
      <c r="Q720" s="155"/>
      <c r="R720" s="155"/>
      <c r="S720" s="155"/>
      <c r="T720" s="155"/>
      <c r="U720" s="155"/>
      <c r="V720" s="155"/>
      <c r="W720" s="155"/>
      <c r="X720" s="155"/>
      <c r="Y720" s="145"/>
      <c r="Z720" s="145"/>
      <c r="AA720" s="145"/>
      <c r="AB720" s="145"/>
      <c r="AC720" s="145"/>
      <c r="AD720" s="145"/>
      <c r="AE720" s="145"/>
      <c r="AF720" s="145"/>
      <c r="AG720" s="145" t="s">
        <v>178</v>
      </c>
      <c r="AH720" s="145">
        <v>0</v>
      </c>
      <c r="AI720" s="145"/>
      <c r="AJ720" s="145"/>
      <c r="AK720" s="145"/>
      <c r="AL720" s="145"/>
      <c r="AM720" s="145"/>
      <c r="AN720" s="145"/>
      <c r="AO720" s="145"/>
      <c r="AP720" s="145"/>
      <c r="AQ720" s="145"/>
      <c r="AR720" s="145"/>
      <c r="AS720" s="145"/>
      <c r="AT720" s="145"/>
      <c r="AU720" s="145"/>
      <c r="AV720" s="145"/>
      <c r="AW720" s="145"/>
      <c r="AX720" s="145"/>
      <c r="AY720" s="145"/>
      <c r="AZ720" s="145"/>
      <c r="BA720" s="145"/>
      <c r="BB720" s="145"/>
      <c r="BC720" s="145"/>
      <c r="BD720" s="145"/>
      <c r="BE720" s="145"/>
      <c r="BF720" s="145"/>
      <c r="BG720" s="145"/>
      <c r="BH720" s="145"/>
    </row>
    <row r="721" spans="1:60" outlineLevel="1" x14ac:dyDescent="0.2">
      <c r="A721" s="152"/>
      <c r="B721" s="153"/>
      <c r="C721" s="178" t="s">
        <v>426</v>
      </c>
      <c r="D721" s="157"/>
      <c r="E721" s="158">
        <v>38.625999999999998</v>
      </c>
      <c r="F721" s="155"/>
      <c r="G721" s="155"/>
      <c r="H721" s="155"/>
      <c r="I721" s="155"/>
      <c r="J721" s="155"/>
      <c r="K721" s="155"/>
      <c r="L721" s="155"/>
      <c r="M721" s="155"/>
      <c r="N721" s="155"/>
      <c r="O721" s="155"/>
      <c r="P721" s="155"/>
      <c r="Q721" s="155"/>
      <c r="R721" s="155"/>
      <c r="S721" s="155"/>
      <c r="T721" s="155"/>
      <c r="U721" s="155"/>
      <c r="V721" s="155"/>
      <c r="W721" s="155"/>
      <c r="X721" s="155"/>
      <c r="Y721" s="145"/>
      <c r="Z721" s="145"/>
      <c r="AA721" s="145"/>
      <c r="AB721" s="145"/>
      <c r="AC721" s="145"/>
      <c r="AD721" s="145"/>
      <c r="AE721" s="145"/>
      <c r="AF721" s="145"/>
      <c r="AG721" s="145" t="s">
        <v>178</v>
      </c>
      <c r="AH721" s="145">
        <v>0</v>
      </c>
      <c r="AI721" s="145"/>
      <c r="AJ721" s="145"/>
      <c r="AK721" s="145"/>
      <c r="AL721" s="145"/>
      <c r="AM721" s="145"/>
      <c r="AN721" s="145"/>
      <c r="AO721" s="145"/>
      <c r="AP721" s="145"/>
      <c r="AQ721" s="145"/>
      <c r="AR721" s="145"/>
      <c r="AS721" s="145"/>
      <c r="AT721" s="145"/>
      <c r="AU721" s="145"/>
      <c r="AV721" s="145"/>
      <c r="AW721" s="145"/>
      <c r="AX721" s="145"/>
      <c r="AY721" s="145"/>
      <c r="AZ721" s="145"/>
      <c r="BA721" s="145"/>
      <c r="BB721" s="145"/>
      <c r="BC721" s="145"/>
      <c r="BD721" s="145"/>
      <c r="BE721" s="145"/>
      <c r="BF721" s="145"/>
      <c r="BG721" s="145"/>
      <c r="BH721" s="145"/>
    </row>
    <row r="722" spans="1:60" outlineLevel="1" x14ac:dyDescent="0.2">
      <c r="A722" s="152"/>
      <c r="B722" s="153"/>
      <c r="C722" s="178" t="s">
        <v>427</v>
      </c>
      <c r="D722" s="157"/>
      <c r="E722" s="158"/>
      <c r="F722" s="155"/>
      <c r="G722" s="155"/>
      <c r="H722" s="155"/>
      <c r="I722" s="155"/>
      <c r="J722" s="155"/>
      <c r="K722" s="155"/>
      <c r="L722" s="155"/>
      <c r="M722" s="155"/>
      <c r="N722" s="155"/>
      <c r="O722" s="155"/>
      <c r="P722" s="155"/>
      <c r="Q722" s="155"/>
      <c r="R722" s="155"/>
      <c r="S722" s="155"/>
      <c r="T722" s="155"/>
      <c r="U722" s="155"/>
      <c r="V722" s="155"/>
      <c r="W722" s="155"/>
      <c r="X722" s="155"/>
      <c r="Y722" s="145"/>
      <c r="Z722" s="145"/>
      <c r="AA722" s="145"/>
      <c r="AB722" s="145"/>
      <c r="AC722" s="145"/>
      <c r="AD722" s="145"/>
      <c r="AE722" s="145"/>
      <c r="AF722" s="145"/>
      <c r="AG722" s="145" t="s">
        <v>178</v>
      </c>
      <c r="AH722" s="145">
        <v>0</v>
      </c>
      <c r="AI722" s="145"/>
      <c r="AJ722" s="145"/>
      <c r="AK722" s="145"/>
      <c r="AL722" s="145"/>
      <c r="AM722" s="145"/>
      <c r="AN722" s="145"/>
      <c r="AO722" s="145"/>
      <c r="AP722" s="145"/>
      <c r="AQ722" s="145"/>
      <c r="AR722" s="145"/>
      <c r="AS722" s="145"/>
      <c r="AT722" s="145"/>
      <c r="AU722" s="145"/>
      <c r="AV722" s="145"/>
      <c r="AW722" s="145"/>
      <c r="AX722" s="145"/>
      <c r="AY722" s="145"/>
      <c r="AZ722" s="145"/>
      <c r="BA722" s="145"/>
      <c r="BB722" s="145"/>
      <c r="BC722" s="145"/>
      <c r="BD722" s="145"/>
      <c r="BE722" s="145"/>
      <c r="BF722" s="145"/>
      <c r="BG722" s="145"/>
      <c r="BH722" s="145"/>
    </row>
    <row r="723" spans="1:60" outlineLevel="1" x14ac:dyDescent="0.2">
      <c r="A723" s="152"/>
      <c r="B723" s="153"/>
      <c r="C723" s="178" t="s">
        <v>428</v>
      </c>
      <c r="D723" s="157"/>
      <c r="E723" s="158">
        <v>123.752</v>
      </c>
      <c r="F723" s="155"/>
      <c r="G723" s="155"/>
      <c r="H723" s="155"/>
      <c r="I723" s="155"/>
      <c r="J723" s="155"/>
      <c r="K723" s="155"/>
      <c r="L723" s="155"/>
      <c r="M723" s="155"/>
      <c r="N723" s="155"/>
      <c r="O723" s="155"/>
      <c r="P723" s="155"/>
      <c r="Q723" s="155"/>
      <c r="R723" s="155"/>
      <c r="S723" s="155"/>
      <c r="T723" s="155"/>
      <c r="U723" s="155"/>
      <c r="V723" s="155"/>
      <c r="W723" s="155"/>
      <c r="X723" s="155"/>
      <c r="Y723" s="145"/>
      <c r="Z723" s="145"/>
      <c r="AA723" s="145"/>
      <c r="AB723" s="145"/>
      <c r="AC723" s="145"/>
      <c r="AD723" s="145"/>
      <c r="AE723" s="145"/>
      <c r="AF723" s="145"/>
      <c r="AG723" s="145" t="s">
        <v>178</v>
      </c>
      <c r="AH723" s="145">
        <v>0</v>
      </c>
      <c r="AI723" s="145"/>
      <c r="AJ723" s="145"/>
      <c r="AK723" s="145"/>
      <c r="AL723" s="145"/>
      <c r="AM723" s="145"/>
      <c r="AN723" s="145"/>
      <c r="AO723" s="145"/>
      <c r="AP723" s="145"/>
      <c r="AQ723" s="145"/>
      <c r="AR723" s="145"/>
      <c r="AS723" s="145"/>
      <c r="AT723" s="145"/>
      <c r="AU723" s="145"/>
      <c r="AV723" s="145"/>
      <c r="AW723" s="145"/>
      <c r="AX723" s="145"/>
      <c r="AY723" s="145"/>
      <c r="AZ723" s="145"/>
      <c r="BA723" s="145"/>
      <c r="BB723" s="145"/>
      <c r="BC723" s="145"/>
      <c r="BD723" s="145"/>
      <c r="BE723" s="145"/>
      <c r="BF723" s="145"/>
      <c r="BG723" s="145"/>
      <c r="BH723" s="145"/>
    </row>
    <row r="724" spans="1:60" outlineLevel="1" x14ac:dyDescent="0.2">
      <c r="A724" s="152"/>
      <c r="B724" s="153"/>
      <c r="C724" s="178" t="s">
        <v>430</v>
      </c>
      <c r="D724" s="157"/>
      <c r="E724" s="158"/>
      <c r="F724" s="155"/>
      <c r="G724" s="155"/>
      <c r="H724" s="155"/>
      <c r="I724" s="155"/>
      <c r="J724" s="155"/>
      <c r="K724" s="155"/>
      <c r="L724" s="155"/>
      <c r="M724" s="155"/>
      <c r="N724" s="155"/>
      <c r="O724" s="155"/>
      <c r="P724" s="155"/>
      <c r="Q724" s="155"/>
      <c r="R724" s="155"/>
      <c r="S724" s="155"/>
      <c r="T724" s="155"/>
      <c r="U724" s="155"/>
      <c r="V724" s="155"/>
      <c r="W724" s="155"/>
      <c r="X724" s="155"/>
      <c r="Y724" s="145"/>
      <c r="Z724" s="145"/>
      <c r="AA724" s="145"/>
      <c r="AB724" s="145"/>
      <c r="AC724" s="145"/>
      <c r="AD724" s="145"/>
      <c r="AE724" s="145"/>
      <c r="AF724" s="145"/>
      <c r="AG724" s="145" t="s">
        <v>178</v>
      </c>
      <c r="AH724" s="145">
        <v>0</v>
      </c>
      <c r="AI724" s="145"/>
      <c r="AJ724" s="145"/>
      <c r="AK724" s="145"/>
      <c r="AL724" s="145"/>
      <c r="AM724" s="145"/>
      <c r="AN724" s="145"/>
      <c r="AO724" s="145"/>
      <c r="AP724" s="145"/>
      <c r="AQ724" s="145"/>
      <c r="AR724" s="145"/>
      <c r="AS724" s="145"/>
      <c r="AT724" s="145"/>
      <c r="AU724" s="145"/>
      <c r="AV724" s="145"/>
      <c r="AW724" s="145"/>
      <c r="AX724" s="145"/>
      <c r="AY724" s="145"/>
      <c r="AZ724" s="145"/>
      <c r="BA724" s="145"/>
      <c r="BB724" s="145"/>
      <c r="BC724" s="145"/>
      <c r="BD724" s="145"/>
      <c r="BE724" s="145"/>
      <c r="BF724" s="145"/>
      <c r="BG724" s="145"/>
      <c r="BH724" s="145"/>
    </row>
    <row r="725" spans="1:60" outlineLevel="1" x14ac:dyDescent="0.2">
      <c r="A725" s="152"/>
      <c r="B725" s="153"/>
      <c r="C725" s="178" t="s">
        <v>431</v>
      </c>
      <c r="D725" s="157"/>
      <c r="E725" s="158">
        <v>30.20945</v>
      </c>
      <c r="F725" s="155"/>
      <c r="G725" s="155"/>
      <c r="H725" s="155"/>
      <c r="I725" s="155"/>
      <c r="J725" s="155"/>
      <c r="K725" s="155"/>
      <c r="L725" s="155"/>
      <c r="M725" s="155"/>
      <c r="N725" s="155"/>
      <c r="O725" s="155"/>
      <c r="P725" s="155"/>
      <c r="Q725" s="155"/>
      <c r="R725" s="155"/>
      <c r="S725" s="155"/>
      <c r="T725" s="155"/>
      <c r="U725" s="155"/>
      <c r="V725" s="155"/>
      <c r="W725" s="155"/>
      <c r="X725" s="155"/>
      <c r="Y725" s="145"/>
      <c r="Z725" s="145"/>
      <c r="AA725" s="145"/>
      <c r="AB725" s="145"/>
      <c r="AC725" s="145"/>
      <c r="AD725" s="145"/>
      <c r="AE725" s="145"/>
      <c r="AF725" s="145"/>
      <c r="AG725" s="145" t="s">
        <v>178</v>
      </c>
      <c r="AH725" s="145">
        <v>0</v>
      </c>
      <c r="AI725" s="145"/>
      <c r="AJ725" s="145"/>
      <c r="AK725" s="145"/>
      <c r="AL725" s="145"/>
      <c r="AM725" s="145"/>
      <c r="AN725" s="145"/>
      <c r="AO725" s="145"/>
      <c r="AP725" s="145"/>
      <c r="AQ725" s="145"/>
      <c r="AR725" s="145"/>
      <c r="AS725" s="145"/>
      <c r="AT725" s="145"/>
      <c r="AU725" s="145"/>
      <c r="AV725" s="145"/>
      <c r="AW725" s="145"/>
      <c r="AX725" s="145"/>
      <c r="AY725" s="145"/>
      <c r="AZ725" s="145"/>
      <c r="BA725" s="145"/>
      <c r="BB725" s="145"/>
      <c r="BC725" s="145"/>
      <c r="BD725" s="145"/>
      <c r="BE725" s="145"/>
      <c r="BF725" s="145"/>
      <c r="BG725" s="145"/>
      <c r="BH725" s="145"/>
    </row>
    <row r="726" spans="1:60" outlineLevel="1" x14ac:dyDescent="0.2">
      <c r="A726" s="152"/>
      <c r="B726" s="153"/>
      <c r="C726" s="239"/>
      <c r="D726" s="240"/>
      <c r="E726" s="240"/>
      <c r="F726" s="240"/>
      <c r="G726" s="240"/>
      <c r="H726" s="155"/>
      <c r="I726" s="155"/>
      <c r="J726" s="155"/>
      <c r="K726" s="155"/>
      <c r="L726" s="155"/>
      <c r="M726" s="155"/>
      <c r="N726" s="155"/>
      <c r="O726" s="155"/>
      <c r="P726" s="155"/>
      <c r="Q726" s="155"/>
      <c r="R726" s="155"/>
      <c r="S726" s="155"/>
      <c r="T726" s="155"/>
      <c r="U726" s="155"/>
      <c r="V726" s="155"/>
      <c r="W726" s="155"/>
      <c r="X726" s="155"/>
      <c r="Y726" s="145"/>
      <c r="Z726" s="145"/>
      <c r="AA726" s="145"/>
      <c r="AB726" s="145"/>
      <c r="AC726" s="145"/>
      <c r="AD726" s="145"/>
      <c r="AE726" s="145"/>
      <c r="AF726" s="145"/>
      <c r="AG726" s="145" t="s">
        <v>179</v>
      </c>
      <c r="AH726" s="145"/>
      <c r="AI726" s="145"/>
      <c r="AJ726" s="145"/>
      <c r="AK726" s="145"/>
      <c r="AL726" s="145"/>
      <c r="AM726" s="145"/>
      <c r="AN726" s="145"/>
      <c r="AO726" s="145"/>
      <c r="AP726" s="145"/>
      <c r="AQ726" s="145"/>
      <c r="AR726" s="145"/>
      <c r="AS726" s="145"/>
      <c r="AT726" s="145"/>
      <c r="AU726" s="145"/>
      <c r="AV726" s="145"/>
      <c r="AW726" s="145"/>
      <c r="AX726" s="145"/>
      <c r="AY726" s="145"/>
      <c r="AZ726" s="145"/>
      <c r="BA726" s="145"/>
      <c r="BB726" s="145"/>
      <c r="BC726" s="145"/>
      <c r="BD726" s="145"/>
      <c r="BE726" s="145"/>
      <c r="BF726" s="145"/>
      <c r="BG726" s="145"/>
      <c r="BH726" s="145"/>
    </row>
    <row r="727" spans="1:60" ht="22.5" outlineLevel="1" x14ac:dyDescent="0.2">
      <c r="A727" s="166">
        <v>137</v>
      </c>
      <c r="B727" s="167" t="s">
        <v>710</v>
      </c>
      <c r="C727" s="177" t="s">
        <v>711</v>
      </c>
      <c r="D727" s="168" t="s">
        <v>193</v>
      </c>
      <c r="E727" s="169">
        <v>212.1</v>
      </c>
      <c r="F727" s="170"/>
      <c r="G727" s="171">
        <f>ROUND(E727*F727,2)</f>
        <v>0</v>
      </c>
      <c r="H727" s="170"/>
      <c r="I727" s="171">
        <f>ROUND(E727*H727,2)</f>
        <v>0</v>
      </c>
      <c r="J727" s="170"/>
      <c r="K727" s="171">
        <f>ROUND(E727*J727,2)</f>
        <v>0</v>
      </c>
      <c r="L727" s="171">
        <v>21</v>
      </c>
      <c r="M727" s="171">
        <f>G727*(1+L727/100)</f>
        <v>0</v>
      </c>
      <c r="N727" s="171">
        <v>3.6999999999999999E-4</v>
      </c>
      <c r="O727" s="171">
        <f>ROUND(E727*N727,2)</f>
        <v>0.08</v>
      </c>
      <c r="P727" s="171">
        <v>0</v>
      </c>
      <c r="Q727" s="171">
        <f>ROUND(E727*P727,2)</f>
        <v>0</v>
      </c>
      <c r="R727" s="171" t="s">
        <v>518</v>
      </c>
      <c r="S727" s="171" t="s">
        <v>182</v>
      </c>
      <c r="T727" s="172" t="s">
        <v>182</v>
      </c>
      <c r="U727" s="155">
        <v>0</v>
      </c>
      <c r="V727" s="155">
        <f>ROUND(E727*U727,2)</f>
        <v>0</v>
      </c>
      <c r="W727" s="155"/>
      <c r="X727" s="155" t="s">
        <v>196</v>
      </c>
      <c r="Y727" s="145"/>
      <c r="Z727" s="145"/>
      <c r="AA727" s="145"/>
      <c r="AB727" s="145"/>
      <c r="AC727" s="145"/>
      <c r="AD727" s="145"/>
      <c r="AE727" s="145"/>
      <c r="AF727" s="145"/>
      <c r="AG727" s="145" t="s">
        <v>285</v>
      </c>
      <c r="AH727" s="145"/>
      <c r="AI727" s="145"/>
      <c r="AJ727" s="145"/>
      <c r="AK727" s="145"/>
      <c r="AL727" s="145"/>
      <c r="AM727" s="145"/>
      <c r="AN727" s="145"/>
      <c r="AO727" s="145"/>
      <c r="AP727" s="145"/>
      <c r="AQ727" s="145"/>
      <c r="AR727" s="145"/>
      <c r="AS727" s="145"/>
      <c r="AT727" s="145"/>
      <c r="AU727" s="145"/>
      <c r="AV727" s="145"/>
      <c r="AW727" s="145"/>
      <c r="AX727" s="145"/>
      <c r="AY727" s="145"/>
      <c r="AZ727" s="145"/>
      <c r="BA727" s="145"/>
      <c r="BB727" s="145"/>
      <c r="BC727" s="145"/>
      <c r="BD727" s="145"/>
      <c r="BE727" s="145"/>
      <c r="BF727" s="145"/>
      <c r="BG727" s="145"/>
      <c r="BH727" s="145"/>
    </row>
    <row r="728" spans="1:60" outlineLevel="1" x14ac:dyDescent="0.2">
      <c r="A728" s="152"/>
      <c r="B728" s="153"/>
      <c r="C728" s="178" t="s">
        <v>208</v>
      </c>
      <c r="D728" s="157"/>
      <c r="E728" s="158"/>
      <c r="F728" s="155"/>
      <c r="G728" s="155"/>
      <c r="H728" s="155"/>
      <c r="I728" s="155"/>
      <c r="J728" s="155"/>
      <c r="K728" s="155"/>
      <c r="L728" s="155"/>
      <c r="M728" s="155"/>
      <c r="N728" s="155"/>
      <c r="O728" s="155"/>
      <c r="P728" s="155"/>
      <c r="Q728" s="155"/>
      <c r="R728" s="155"/>
      <c r="S728" s="155"/>
      <c r="T728" s="155"/>
      <c r="U728" s="155"/>
      <c r="V728" s="155"/>
      <c r="W728" s="155"/>
      <c r="X728" s="155"/>
      <c r="Y728" s="145"/>
      <c r="Z728" s="145"/>
      <c r="AA728" s="145"/>
      <c r="AB728" s="145"/>
      <c r="AC728" s="145"/>
      <c r="AD728" s="145"/>
      <c r="AE728" s="145"/>
      <c r="AF728" s="145"/>
      <c r="AG728" s="145" t="s">
        <v>178</v>
      </c>
      <c r="AH728" s="145">
        <v>0</v>
      </c>
      <c r="AI728" s="145"/>
      <c r="AJ728" s="145"/>
      <c r="AK728" s="145"/>
      <c r="AL728" s="145"/>
      <c r="AM728" s="145"/>
      <c r="AN728" s="145"/>
      <c r="AO728" s="145"/>
      <c r="AP728" s="145"/>
      <c r="AQ728" s="145"/>
      <c r="AR728" s="145"/>
      <c r="AS728" s="145"/>
      <c r="AT728" s="145"/>
      <c r="AU728" s="145"/>
      <c r="AV728" s="145"/>
      <c r="AW728" s="145"/>
      <c r="AX728" s="145"/>
      <c r="AY728" s="145"/>
      <c r="AZ728" s="145"/>
      <c r="BA728" s="145"/>
      <c r="BB728" s="145"/>
      <c r="BC728" s="145"/>
      <c r="BD728" s="145"/>
      <c r="BE728" s="145"/>
      <c r="BF728" s="145"/>
      <c r="BG728" s="145"/>
      <c r="BH728" s="145"/>
    </row>
    <row r="729" spans="1:60" outlineLevel="1" x14ac:dyDescent="0.2">
      <c r="A729" s="152"/>
      <c r="B729" s="153"/>
      <c r="C729" s="178" t="s">
        <v>360</v>
      </c>
      <c r="D729" s="157"/>
      <c r="E729" s="158">
        <v>19.899999999999999</v>
      </c>
      <c r="F729" s="155"/>
      <c r="G729" s="155"/>
      <c r="H729" s="155"/>
      <c r="I729" s="155"/>
      <c r="J729" s="155"/>
      <c r="K729" s="155"/>
      <c r="L729" s="155"/>
      <c r="M729" s="155"/>
      <c r="N729" s="155"/>
      <c r="O729" s="155"/>
      <c r="P729" s="155"/>
      <c r="Q729" s="155"/>
      <c r="R729" s="155"/>
      <c r="S729" s="155"/>
      <c r="T729" s="155"/>
      <c r="U729" s="155"/>
      <c r="V729" s="155"/>
      <c r="W729" s="155"/>
      <c r="X729" s="155"/>
      <c r="Y729" s="145"/>
      <c r="Z729" s="145"/>
      <c r="AA729" s="145"/>
      <c r="AB729" s="145"/>
      <c r="AC729" s="145"/>
      <c r="AD729" s="145"/>
      <c r="AE729" s="145"/>
      <c r="AF729" s="145"/>
      <c r="AG729" s="145" t="s">
        <v>178</v>
      </c>
      <c r="AH729" s="145">
        <v>0</v>
      </c>
      <c r="AI729" s="145"/>
      <c r="AJ729" s="145"/>
      <c r="AK729" s="145"/>
      <c r="AL729" s="145"/>
      <c r="AM729" s="145"/>
      <c r="AN729" s="145"/>
      <c r="AO729" s="145"/>
      <c r="AP729" s="145"/>
      <c r="AQ729" s="145"/>
      <c r="AR729" s="145"/>
      <c r="AS729" s="145"/>
      <c r="AT729" s="145"/>
      <c r="AU729" s="145"/>
      <c r="AV729" s="145"/>
      <c r="AW729" s="145"/>
      <c r="AX729" s="145"/>
      <c r="AY729" s="145"/>
      <c r="AZ729" s="145"/>
      <c r="BA729" s="145"/>
      <c r="BB729" s="145"/>
      <c r="BC729" s="145"/>
      <c r="BD729" s="145"/>
      <c r="BE729" s="145"/>
      <c r="BF729" s="145"/>
      <c r="BG729" s="145"/>
      <c r="BH729" s="145"/>
    </row>
    <row r="730" spans="1:60" outlineLevel="1" x14ac:dyDescent="0.2">
      <c r="A730" s="152"/>
      <c r="B730" s="153"/>
      <c r="C730" s="178" t="s">
        <v>357</v>
      </c>
      <c r="D730" s="157"/>
      <c r="E730" s="158">
        <v>192.2</v>
      </c>
      <c r="F730" s="155"/>
      <c r="G730" s="155"/>
      <c r="H730" s="155"/>
      <c r="I730" s="155"/>
      <c r="J730" s="155"/>
      <c r="K730" s="155"/>
      <c r="L730" s="155"/>
      <c r="M730" s="155"/>
      <c r="N730" s="155"/>
      <c r="O730" s="155"/>
      <c r="P730" s="155"/>
      <c r="Q730" s="155"/>
      <c r="R730" s="155"/>
      <c r="S730" s="155"/>
      <c r="T730" s="155"/>
      <c r="U730" s="155"/>
      <c r="V730" s="155"/>
      <c r="W730" s="155"/>
      <c r="X730" s="155"/>
      <c r="Y730" s="145"/>
      <c r="Z730" s="145"/>
      <c r="AA730" s="145"/>
      <c r="AB730" s="145"/>
      <c r="AC730" s="145"/>
      <c r="AD730" s="145"/>
      <c r="AE730" s="145"/>
      <c r="AF730" s="145"/>
      <c r="AG730" s="145" t="s">
        <v>178</v>
      </c>
      <c r="AH730" s="145">
        <v>0</v>
      </c>
      <c r="AI730" s="145"/>
      <c r="AJ730" s="145"/>
      <c r="AK730" s="145"/>
      <c r="AL730" s="145"/>
      <c r="AM730" s="145"/>
      <c r="AN730" s="145"/>
      <c r="AO730" s="145"/>
      <c r="AP730" s="145"/>
      <c r="AQ730" s="145"/>
      <c r="AR730" s="145"/>
      <c r="AS730" s="145"/>
      <c r="AT730" s="145"/>
      <c r="AU730" s="145"/>
      <c r="AV730" s="145"/>
      <c r="AW730" s="145"/>
      <c r="AX730" s="145"/>
      <c r="AY730" s="145"/>
      <c r="AZ730" s="145"/>
      <c r="BA730" s="145"/>
      <c r="BB730" s="145"/>
      <c r="BC730" s="145"/>
      <c r="BD730" s="145"/>
      <c r="BE730" s="145"/>
      <c r="BF730" s="145"/>
      <c r="BG730" s="145"/>
      <c r="BH730" s="145"/>
    </row>
    <row r="731" spans="1:60" outlineLevel="1" x14ac:dyDescent="0.2">
      <c r="A731" s="152"/>
      <c r="B731" s="153"/>
      <c r="C731" s="239"/>
      <c r="D731" s="240"/>
      <c r="E731" s="240"/>
      <c r="F731" s="240"/>
      <c r="G731" s="240"/>
      <c r="H731" s="155"/>
      <c r="I731" s="155"/>
      <c r="J731" s="155"/>
      <c r="K731" s="155"/>
      <c r="L731" s="155"/>
      <c r="M731" s="155"/>
      <c r="N731" s="155"/>
      <c r="O731" s="155"/>
      <c r="P731" s="155"/>
      <c r="Q731" s="155"/>
      <c r="R731" s="155"/>
      <c r="S731" s="155"/>
      <c r="T731" s="155"/>
      <c r="U731" s="155"/>
      <c r="V731" s="155"/>
      <c r="W731" s="155"/>
      <c r="X731" s="155"/>
      <c r="Y731" s="145"/>
      <c r="Z731" s="145"/>
      <c r="AA731" s="145"/>
      <c r="AB731" s="145"/>
      <c r="AC731" s="145"/>
      <c r="AD731" s="145"/>
      <c r="AE731" s="145"/>
      <c r="AF731" s="145"/>
      <c r="AG731" s="145" t="s">
        <v>179</v>
      </c>
      <c r="AH731" s="145"/>
      <c r="AI731" s="145"/>
      <c r="AJ731" s="145"/>
      <c r="AK731" s="145"/>
      <c r="AL731" s="145"/>
      <c r="AM731" s="145"/>
      <c r="AN731" s="145"/>
      <c r="AO731" s="145"/>
      <c r="AP731" s="145"/>
      <c r="AQ731" s="145"/>
      <c r="AR731" s="145"/>
      <c r="AS731" s="145"/>
      <c r="AT731" s="145"/>
      <c r="AU731" s="145"/>
      <c r="AV731" s="145"/>
      <c r="AW731" s="145"/>
      <c r="AX731" s="145"/>
      <c r="AY731" s="145"/>
      <c r="AZ731" s="145"/>
      <c r="BA731" s="145"/>
      <c r="BB731" s="145"/>
      <c r="BC731" s="145"/>
      <c r="BD731" s="145"/>
      <c r="BE731" s="145"/>
      <c r="BF731" s="145"/>
      <c r="BG731" s="145"/>
      <c r="BH731" s="145"/>
    </row>
    <row r="732" spans="1:60" x14ac:dyDescent="0.2">
      <c r="A732" s="160" t="s">
        <v>171</v>
      </c>
      <c r="B732" s="161" t="s">
        <v>138</v>
      </c>
      <c r="C732" s="176" t="s">
        <v>139</v>
      </c>
      <c r="D732" s="162"/>
      <c r="E732" s="163"/>
      <c r="F732" s="164"/>
      <c r="G732" s="164">
        <f>SUMIF(AG733:AG734,"&lt;&gt;NOR",G733:G734)</f>
        <v>0</v>
      </c>
      <c r="H732" s="164"/>
      <c r="I732" s="164">
        <f>SUM(I733:I734)</f>
        <v>0</v>
      </c>
      <c r="J732" s="164"/>
      <c r="K732" s="164">
        <f>SUM(K733:K734)</f>
        <v>0</v>
      </c>
      <c r="L732" s="164"/>
      <c r="M732" s="164">
        <f>SUM(M733:M734)</f>
        <v>0</v>
      </c>
      <c r="N732" s="164"/>
      <c r="O732" s="164">
        <f>SUM(O733:O734)</f>
        <v>0.02</v>
      </c>
      <c r="P732" s="164"/>
      <c r="Q732" s="164">
        <f>SUM(Q733:Q734)</f>
        <v>0</v>
      </c>
      <c r="R732" s="164"/>
      <c r="S732" s="164"/>
      <c r="T732" s="165"/>
      <c r="U732" s="159"/>
      <c r="V732" s="159">
        <f>SUM(V733:V734)</f>
        <v>0</v>
      </c>
      <c r="W732" s="159"/>
      <c r="X732" s="159"/>
      <c r="AG732" t="s">
        <v>172</v>
      </c>
    </row>
    <row r="733" spans="1:60" outlineLevel="1" x14ac:dyDescent="0.2">
      <c r="A733" s="166">
        <v>138</v>
      </c>
      <c r="B733" s="167" t="s">
        <v>254</v>
      </c>
      <c r="C733" s="177" t="s">
        <v>255</v>
      </c>
      <c r="D733" s="168" t="s">
        <v>239</v>
      </c>
      <c r="E733" s="169">
        <v>1</v>
      </c>
      <c r="F733" s="170"/>
      <c r="G733" s="171">
        <f>ROUND(E733*F733,2)</f>
        <v>0</v>
      </c>
      <c r="H733" s="170"/>
      <c r="I733" s="171">
        <f>ROUND(E733*H733,2)</f>
        <v>0</v>
      </c>
      <c r="J733" s="170"/>
      <c r="K733" s="171">
        <f>ROUND(E733*J733,2)</f>
        <v>0</v>
      </c>
      <c r="L733" s="171">
        <v>21</v>
      </c>
      <c r="M733" s="171">
        <f>G733*(1+L733/100)</f>
        <v>0</v>
      </c>
      <c r="N733" s="171">
        <v>0.02</v>
      </c>
      <c r="O733" s="171">
        <f>ROUND(E733*N733,2)</f>
        <v>0.02</v>
      </c>
      <c r="P733" s="171">
        <v>0</v>
      </c>
      <c r="Q733" s="171">
        <f>ROUND(E733*P733,2)</f>
        <v>0</v>
      </c>
      <c r="R733" s="171"/>
      <c r="S733" s="171" t="s">
        <v>174</v>
      </c>
      <c r="T733" s="172" t="s">
        <v>175</v>
      </c>
      <c r="U733" s="155">
        <v>0</v>
      </c>
      <c r="V733" s="155">
        <f>ROUND(E733*U733,2)</f>
        <v>0</v>
      </c>
      <c r="W733" s="155"/>
      <c r="X733" s="155" t="s">
        <v>176</v>
      </c>
      <c r="Y733" s="145"/>
      <c r="Z733" s="145"/>
      <c r="AA733" s="145"/>
      <c r="AB733" s="145"/>
      <c r="AC733" s="145"/>
      <c r="AD733" s="145"/>
      <c r="AE733" s="145"/>
      <c r="AF733" s="145"/>
      <c r="AG733" s="145" t="s">
        <v>177</v>
      </c>
      <c r="AH733" s="145"/>
      <c r="AI733" s="145"/>
      <c r="AJ733" s="145"/>
      <c r="AK733" s="145"/>
      <c r="AL733" s="145"/>
      <c r="AM733" s="145"/>
      <c r="AN733" s="145"/>
      <c r="AO733" s="145"/>
      <c r="AP733" s="145"/>
      <c r="AQ733" s="145"/>
      <c r="AR733" s="145"/>
      <c r="AS733" s="145"/>
      <c r="AT733" s="145"/>
      <c r="AU733" s="145"/>
      <c r="AV733" s="145"/>
      <c r="AW733" s="145"/>
      <c r="AX733" s="145"/>
      <c r="AY733" s="145"/>
      <c r="AZ733" s="145"/>
      <c r="BA733" s="145"/>
      <c r="BB733" s="145"/>
      <c r="BC733" s="145"/>
      <c r="BD733" s="145"/>
      <c r="BE733" s="145"/>
      <c r="BF733" s="145"/>
      <c r="BG733" s="145"/>
      <c r="BH733" s="145"/>
    </row>
    <row r="734" spans="1:60" outlineLevel="1" x14ac:dyDescent="0.2">
      <c r="A734" s="152"/>
      <c r="B734" s="153"/>
      <c r="C734" s="243"/>
      <c r="D734" s="244"/>
      <c r="E734" s="244"/>
      <c r="F734" s="244"/>
      <c r="G734" s="244"/>
      <c r="H734" s="155"/>
      <c r="I734" s="155"/>
      <c r="J734" s="155"/>
      <c r="K734" s="155"/>
      <c r="L734" s="155"/>
      <c r="M734" s="155"/>
      <c r="N734" s="155"/>
      <c r="O734" s="155"/>
      <c r="P734" s="155"/>
      <c r="Q734" s="155"/>
      <c r="R734" s="155"/>
      <c r="S734" s="155"/>
      <c r="T734" s="155"/>
      <c r="U734" s="155"/>
      <c r="V734" s="155"/>
      <c r="W734" s="155"/>
      <c r="X734" s="155"/>
      <c r="Y734" s="145"/>
      <c r="Z734" s="145"/>
      <c r="AA734" s="145"/>
      <c r="AB734" s="145"/>
      <c r="AC734" s="145"/>
      <c r="AD734" s="145"/>
      <c r="AE734" s="145"/>
      <c r="AF734" s="145"/>
      <c r="AG734" s="145" t="s">
        <v>179</v>
      </c>
      <c r="AH734" s="145"/>
      <c r="AI734" s="145"/>
      <c r="AJ734" s="145"/>
      <c r="AK734" s="145"/>
      <c r="AL734" s="145"/>
      <c r="AM734" s="145"/>
      <c r="AN734" s="145"/>
      <c r="AO734" s="145"/>
      <c r="AP734" s="145"/>
      <c r="AQ734" s="145"/>
      <c r="AR734" s="145"/>
      <c r="AS734" s="145"/>
      <c r="AT734" s="145"/>
      <c r="AU734" s="145"/>
      <c r="AV734" s="145"/>
      <c r="AW734" s="145"/>
      <c r="AX734" s="145"/>
      <c r="AY734" s="145"/>
      <c r="AZ734" s="145"/>
      <c r="BA734" s="145"/>
      <c r="BB734" s="145"/>
      <c r="BC734" s="145"/>
      <c r="BD734" s="145"/>
      <c r="BE734" s="145"/>
      <c r="BF734" s="145"/>
      <c r="BG734" s="145"/>
      <c r="BH734" s="145"/>
    </row>
    <row r="735" spans="1:60" outlineLevel="1" x14ac:dyDescent="0.2">
      <c r="A735" s="160" t="s">
        <v>171</v>
      </c>
      <c r="B735" s="161" t="s">
        <v>973</v>
      </c>
      <c r="C735" s="176" t="s">
        <v>974</v>
      </c>
      <c r="D735" s="162"/>
      <c r="E735" s="163"/>
      <c r="F735" s="164"/>
      <c r="G735" s="164">
        <f>SUMIF(AG736:AG737,"&lt;&gt;NOR",G736:G737)</f>
        <v>0</v>
      </c>
      <c r="H735" s="164"/>
      <c r="I735" s="164">
        <f>SUM(I736:I737)</f>
        <v>0</v>
      </c>
      <c r="J735" s="164"/>
      <c r="K735" s="164">
        <f>SUM(K736:K737)</f>
        <v>0</v>
      </c>
      <c r="L735" s="164"/>
      <c r="M735" s="164">
        <f>SUM(M736:M737)</f>
        <v>0</v>
      </c>
      <c r="N735" s="164"/>
      <c r="O735" s="164">
        <f>SUM(O736:O737)</f>
        <v>0.02</v>
      </c>
      <c r="P735" s="164"/>
      <c r="Q735" s="164">
        <f>SUM(Q736:Q737)</f>
        <v>0</v>
      </c>
      <c r="R735" s="164"/>
      <c r="S735" s="164"/>
      <c r="T735" s="155"/>
      <c r="U735" s="155"/>
      <c r="V735" s="155"/>
      <c r="W735" s="155"/>
      <c r="X735" s="15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  <c r="AQ735" s="145"/>
      <c r="AR735" s="145"/>
      <c r="AS735" s="145"/>
      <c r="AT735" s="145"/>
      <c r="AU735" s="145"/>
      <c r="AV735" s="145"/>
      <c r="AW735" s="145"/>
      <c r="AX735" s="145"/>
      <c r="AY735" s="145"/>
      <c r="AZ735" s="145"/>
      <c r="BA735" s="145"/>
      <c r="BB735" s="145"/>
      <c r="BC735" s="145"/>
      <c r="BD735" s="145"/>
      <c r="BE735" s="145"/>
      <c r="BF735" s="145"/>
      <c r="BG735" s="145"/>
      <c r="BH735" s="145"/>
    </row>
    <row r="736" spans="1:60" outlineLevel="1" x14ac:dyDescent="0.2">
      <c r="A736" s="166">
        <v>97</v>
      </c>
      <c r="B736" s="167" t="s">
        <v>975</v>
      </c>
      <c r="C736" s="177" t="s">
        <v>976</v>
      </c>
      <c r="D736" s="168" t="s">
        <v>239</v>
      </c>
      <c r="E736" s="169">
        <v>1</v>
      </c>
      <c r="F736" s="170"/>
      <c r="G736" s="171">
        <f>ROUND(E736*F736,2)</f>
        <v>0</v>
      </c>
      <c r="H736" s="170"/>
      <c r="I736" s="171">
        <f>ROUND(E736*H736,2)</f>
        <v>0</v>
      </c>
      <c r="J736" s="170"/>
      <c r="K736" s="171">
        <f>ROUND(E736*J736,2)</f>
        <v>0</v>
      </c>
      <c r="L736" s="171">
        <v>21</v>
      </c>
      <c r="M736" s="171">
        <f>G736*(1+L736/100)</f>
        <v>0</v>
      </c>
      <c r="N736" s="171">
        <v>0.02</v>
      </c>
      <c r="O736" s="171">
        <f>ROUND(E736*N736,2)</f>
        <v>0.02</v>
      </c>
      <c r="P736" s="171">
        <v>0</v>
      </c>
      <c r="Q736" s="171">
        <f>ROUND(E736*P736,2)</f>
        <v>0</v>
      </c>
      <c r="R736" s="171"/>
      <c r="S736" s="171" t="s">
        <v>174</v>
      </c>
      <c r="T736" s="155"/>
      <c r="U736" s="155"/>
      <c r="V736" s="155"/>
      <c r="W736" s="155"/>
      <c r="X736" s="15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  <c r="AQ736" s="145"/>
      <c r="AR736" s="145"/>
      <c r="AS736" s="145"/>
      <c r="AT736" s="145"/>
      <c r="AU736" s="145"/>
      <c r="AV736" s="145"/>
      <c r="AW736" s="145"/>
      <c r="AX736" s="145"/>
      <c r="AY736" s="145"/>
      <c r="AZ736" s="145"/>
      <c r="BA736" s="145"/>
      <c r="BB736" s="145"/>
      <c r="BC736" s="145"/>
      <c r="BD736" s="145"/>
      <c r="BE736" s="145"/>
      <c r="BF736" s="145"/>
      <c r="BG736" s="145"/>
      <c r="BH736" s="145"/>
    </row>
    <row r="737" spans="1:60" outlineLevel="1" x14ac:dyDescent="0.2">
      <c r="A737" s="152"/>
      <c r="B737" s="153"/>
      <c r="C737" s="243"/>
      <c r="D737" s="244"/>
      <c r="E737" s="244"/>
      <c r="F737" s="244"/>
      <c r="G737" s="244"/>
      <c r="H737" s="155"/>
      <c r="I737" s="155"/>
      <c r="J737" s="155"/>
      <c r="K737" s="155"/>
      <c r="L737" s="155"/>
      <c r="M737" s="155"/>
      <c r="N737" s="155"/>
      <c r="O737" s="155"/>
      <c r="P737" s="155"/>
      <c r="Q737" s="155"/>
      <c r="R737" s="155"/>
      <c r="S737" s="155"/>
      <c r="T737" s="155"/>
      <c r="U737" s="155"/>
      <c r="V737" s="155"/>
      <c r="W737" s="155"/>
      <c r="X737" s="15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  <c r="AQ737" s="145"/>
      <c r="AR737" s="145"/>
      <c r="AS737" s="145"/>
      <c r="AT737" s="145"/>
      <c r="AU737" s="145"/>
      <c r="AV737" s="145"/>
      <c r="AW737" s="145"/>
      <c r="AX737" s="145"/>
      <c r="AY737" s="145"/>
      <c r="AZ737" s="145"/>
      <c r="BA737" s="145"/>
      <c r="BB737" s="145"/>
      <c r="BC737" s="145"/>
      <c r="BD737" s="145"/>
      <c r="BE737" s="145"/>
      <c r="BF737" s="145"/>
      <c r="BG737" s="145"/>
      <c r="BH737" s="145"/>
    </row>
    <row r="738" spans="1:60" x14ac:dyDescent="0.2">
      <c r="A738" s="160" t="s">
        <v>171</v>
      </c>
      <c r="B738" s="161" t="s">
        <v>143</v>
      </c>
      <c r="C738" s="176" t="s">
        <v>27</v>
      </c>
      <c r="D738" s="162"/>
      <c r="E738" s="163"/>
      <c r="F738" s="164"/>
      <c r="G738" s="164">
        <f>SUMIF(AG739:AG747,"&lt;&gt;NOR",G739:G747)</f>
        <v>0</v>
      </c>
      <c r="H738" s="164"/>
      <c r="I738" s="164">
        <f>SUM(I739:I747)</f>
        <v>0</v>
      </c>
      <c r="J738" s="164"/>
      <c r="K738" s="164">
        <f>SUM(K739:K747)</f>
        <v>0</v>
      </c>
      <c r="L738" s="164"/>
      <c r="M738" s="164">
        <f>SUM(M739:M747)</f>
        <v>0</v>
      </c>
      <c r="N738" s="164"/>
      <c r="O738" s="164">
        <f>SUM(O739:O747)</f>
        <v>0</v>
      </c>
      <c r="P738" s="164"/>
      <c r="Q738" s="164">
        <f>SUM(Q739:Q747)</f>
        <v>0</v>
      </c>
      <c r="R738" s="164"/>
      <c r="S738" s="164"/>
      <c r="T738" s="165"/>
      <c r="U738" s="159"/>
      <c r="V738" s="159">
        <f>SUM(V739:V747)</f>
        <v>0</v>
      </c>
      <c r="W738" s="159"/>
      <c r="X738" s="159"/>
      <c r="AG738" t="s">
        <v>172</v>
      </c>
    </row>
    <row r="739" spans="1:60" outlineLevel="1" x14ac:dyDescent="0.2">
      <c r="A739" s="166">
        <v>139</v>
      </c>
      <c r="B739" s="167" t="s">
        <v>256</v>
      </c>
      <c r="C739" s="177" t="s">
        <v>257</v>
      </c>
      <c r="D739" s="168" t="s">
        <v>0</v>
      </c>
      <c r="E739" s="169">
        <v>1.2</v>
      </c>
      <c r="F739" s="170"/>
      <c r="G739" s="171">
        <f>ROUND(E739*F739,2)</f>
        <v>0</v>
      </c>
      <c r="H739" s="170"/>
      <c r="I739" s="171">
        <f>ROUND(E739*H739,2)</f>
        <v>0</v>
      </c>
      <c r="J739" s="170"/>
      <c r="K739" s="171">
        <f>ROUND(E739*J739,2)</f>
        <v>0</v>
      </c>
      <c r="L739" s="171">
        <v>21</v>
      </c>
      <c r="M739" s="171">
        <f>G739*(1+L739/100)</f>
        <v>0</v>
      </c>
      <c r="N739" s="171">
        <v>0</v>
      </c>
      <c r="O739" s="171">
        <f>ROUND(E739*N739,2)</f>
        <v>0</v>
      </c>
      <c r="P739" s="171">
        <v>0</v>
      </c>
      <c r="Q739" s="171">
        <f>ROUND(E739*P739,2)</f>
        <v>0</v>
      </c>
      <c r="R739" s="171"/>
      <c r="S739" s="171" t="s">
        <v>182</v>
      </c>
      <c r="T739" s="172" t="s">
        <v>175</v>
      </c>
      <c r="U739" s="155">
        <v>0</v>
      </c>
      <c r="V739" s="155">
        <f>ROUND(E739*U739,2)</f>
        <v>0</v>
      </c>
      <c r="W739" s="155"/>
      <c r="X739" s="155" t="s">
        <v>258</v>
      </c>
      <c r="Y739" s="145"/>
      <c r="Z739" s="145"/>
      <c r="AA739" s="145"/>
      <c r="AB739" s="145"/>
      <c r="AC739" s="145"/>
      <c r="AD739" s="145"/>
      <c r="AE739" s="145"/>
      <c r="AF739" s="145"/>
      <c r="AG739" s="145" t="s">
        <v>259</v>
      </c>
      <c r="AH739" s="145"/>
      <c r="AI739" s="145"/>
      <c r="AJ739" s="145"/>
      <c r="AK739" s="145"/>
      <c r="AL739" s="145"/>
      <c r="AM739" s="145"/>
      <c r="AN739" s="145"/>
      <c r="AO739" s="145"/>
      <c r="AP739" s="145"/>
      <c r="AQ739" s="145"/>
      <c r="AR739" s="145"/>
      <c r="AS739" s="145"/>
      <c r="AT739" s="145"/>
      <c r="AU739" s="145"/>
      <c r="AV739" s="145"/>
      <c r="AW739" s="145"/>
      <c r="AX739" s="145"/>
      <c r="AY739" s="145"/>
      <c r="AZ739" s="145"/>
      <c r="BA739" s="145"/>
      <c r="BB739" s="145"/>
      <c r="BC739" s="145"/>
      <c r="BD739" s="145"/>
      <c r="BE739" s="145"/>
      <c r="BF739" s="145"/>
      <c r="BG739" s="145"/>
      <c r="BH739" s="145"/>
    </row>
    <row r="740" spans="1:60" ht="22.5" outlineLevel="1" x14ac:dyDescent="0.2">
      <c r="A740" s="152"/>
      <c r="B740" s="153"/>
      <c r="C740" s="241" t="s">
        <v>260</v>
      </c>
      <c r="D740" s="242"/>
      <c r="E740" s="242"/>
      <c r="F740" s="242"/>
      <c r="G740" s="242"/>
      <c r="H740" s="155"/>
      <c r="I740" s="155"/>
      <c r="J740" s="155"/>
      <c r="K740" s="155"/>
      <c r="L740" s="155"/>
      <c r="M740" s="155"/>
      <c r="N740" s="155"/>
      <c r="O740" s="155"/>
      <c r="P740" s="155"/>
      <c r="Q740" s="155"/>
      <c r="R740" s="155"/>
      <c r="S740" s="155"/>
      <c r="T740" s="155"/>
      <c r="U740" s="155"/>
      <c r="V740" s="155"/>
      <c r="W740" s="155"/>
      <c r="X740" s="155"/>
      <c r="Y740" s="145"/>
      <c r="Z740" s="145"/>
      <c r="AA740" s="145"/>
      <c r="AB740" s="145"/>
      <c r="AC740" s="145"/>
      <c r="AD740" s="145"/>
      <c r="AE740" s="145"/>
      <c r="AF740" s="145"/>
      <c r="AG740" s="145" t="s">
        <v>191</v>
      </c>
      <c r="AH740" s="145"/>
      <c r="AI740" s="145"/>
      <c r="AJ740" s="145"/>
      <c r="AK740" s="145"/>
      <c r="AL740" s="145"/>
      <c r="AM740" s="145"/>
      <c r="AN740" s="145"/>
      <c r="AO740" s="145"/>
      <c r="AP740" s="145"/>
      <c r="AQ740" s="145"/>
      <c r="AR740" s="145"/>
      <c r="AS740" s="145"/>
      <c r="AT740" s="145"/>
      <c r="AU740" s="145"/>
      <c r="AV740" s="145"/>
      <c r="AW740" s="145"/>
      <c r="AX740" s="145"/>
      <c r="AY740" s="145"/>
      <c r="AZ740" s="145"/>
      <c r="BA740" s="174" t="str">
        <f>C740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740" s="145"/>
      <c r="BC740" s="145"/>
      <c r="BD740" s="145"/>
      <c r="BE740" s="145"/>
      <c r="BF740" s="145"/>
      <c r="BG740" s="145"/>
      <c r="BH740" s="145"/>
    </row>
    <row r="741" spans="1:60" outlineLevel="1" x14ac:dyDescent="0.2">
      <c r="A741" s="152"/>
      <c r="B741" s="153"/>
      <c r="C741" s="239"/>
      <c r="D741" s="240"/>
      <c r="E741" s="240"/>
      <c r="F741" s="240"/>
      <c r="G741" s="240"/>
      <c r="H741" s="155"/>
      <c r="I741" s="155"/>
      <c r="J741" s="155"/>
      <c r="K741" s="155"/>
      <c r="L741" s="155"/>
      <c r="M741" s="155"/>
      <c r="N741" s="155"/>
      <c r="O741" s="155"/>
      <c r="P741" s="155"/>
      <c r="Q741" s="155"/>
      <c r="R741" s="155"/>
      <c r="S741" s="155"/>
      <c r="T741" s="155"/>
      <c r="U741" s="155"/>
      <c r="V741" s="155"/>
      <c r="W741" s="155"/>
      <c r="X741" s="155"/>
      <c r="Y741" s="145"/>
      <c r="Z741" s="145"/>
      <c r="AA741" s="145"/>
      <c r="AB741" s="145"/>
      <c r="AC741" s="145"/>
      <c r="AD741" s="145"/>
      <c r="AE741" s="145"/>
      <c r="AF741" s="145"/>
      <c r="AG741" s="145" t="s">
        <v>179</v>
      </c>
      <c r="AH741" s="145"/>
      <c r="AI741" s="145"/>
      <c r="AJ741" s="145"/>
      <c r="AK741" s="145"/>
      <c r="AL741" s="145"/>
      <c r="AM741" s="145"/>
      <c r="AN741" s="145"/>
      <c r="AO741" s="145"/>
      <c r="AP741" s="145"/>
      <c r="AQ741" s="145"/>
      <c r="AR741" s="145"/>
      <c r="AS741" s="145"/>
      <c r="AT741" s="145"/>
      <c r="AU741" s="145"/>
      <c r="AV741" s="145"/>
      <c r="AW741" s="145"/>
      <c r="AX741" s="145"/>
      <c r="AY741" s="145"/>
      <c r="AZ741" s="145"/>
      <c r="BA741" s="145"/>
      <c r="BB741" s="145"/>
      <c r="BC741" s="145"/>
      <c r="BD741" s="145"/>
      <c r="BE741" s="145"/>
      <c r="BF741" s="145"/>
      <c r="BG741" s="145"/>
      <c r="BH741" s="145"/>
    </row>
    <row r="742" spans="1:60" outlineLevel="1" x14ac:dyDescent="0.2">
      <c r="A742" s="166">
        <v>140</v>
      </c>
      <c r="B742" s="167" t="s">
        <v>261</v>
      </c>
      <c r="C742" s="177" t="s">
        <v>262</v>
      </c>
      <c r="D742" s="168" t="s">
        <v>0</v>
      </c>
      <c r="E742" s="169">
        <v>0.8</v>
      </c>
      <c r="F742" s="170"/>
      <c r="G742" s="171">
        <f>ROUND(E742*F742,2)</f>
        <v>0</v>
      </c>
      <c r="H742" s="170"/>
      <c r="I742" s="171">
        <f>ROUND(E742*H742,2)</f>
        <v>0</v>
      </c>
      <c r="J742" s="170"/>
      <c r="K742" s="171">
        <f>ROUND(E742*J742,2)</f>
        <v>0</v>
      </c>
      <c r="L742" s="171">
        <v>21</v>
      </c>
      <c r="M742" s="171">
        <f>G742*(1+L742/100)</f>
        <v>0</v>
      </c>
      <c r="N742" s="171">
        <v>0</v>
      </c>
      <c r="O742" s="171">
        <f>ROUND(E742*N742,2)</f>
        <v>0</v>
      </c>
      <c r="P742" s="171">
        <v>0</v>
      </c>
      <c r="Q742" s="171">
        <f>ROUND(E742*P742,2)</f>
        <v>0</v>
      </c>
      <c r="R742" s="171"/>
      <c r="S742" s="171" t="s">
        <v>182</v>
      </c>
      <c r="T742" s="172" t="s">
        <v>175</v>
      </c>
      <c r="U742" s="155">
        <v>0</v>
      </c>
      <c r="V742" s="155">
        <f>ROUND(E742*U742,2)</f>
        <v>0</v>
      </c>
      <c r="W742" s="155"/>
      <c r="X742" s="155" t="s">
        <v>258</v>
      </c>
      <c r="Y742" s="145"/>
      <c r="Z742" s="145"/>
      <c r="AA742" s="145"/>
      <c r="AB742" s="145"/>
      <c r="AC742" s="145"/>
      <c r="AD742" s="145"/>
      <c r="AE742" s="145"/>
      <c r="AF742" s="145"/>
      <c r="AG742" s="145" t="s">
        <v>259</v>
      </c>
      <c r="AH742" s="145"/>
      <c r="AI742" s="145"/>
      <c r="AJ742" s="145"/>
      <c r="AK742" s="145"/>
      <c r="AL742" s="145"/>
      <c r="AM742" s="145"/>
      <c r="AN742" s="145"/>
      <c r="AO742" s="145"/>
      <c r="AP742" s="145"/>
      <c r="AQ742" s="145"/>
      <c r="AR742" s="145"/>
      <c r="AS742" s="145"/>
      <c r="AT742" s="145"/>
      <c r="AU742" s="145"/>
      <c r="AV742" s="145"/>
      <c r="AW742" s="145"/>
      <c r="AX742" s="145"/>
      <c r="AY742" s="145"/>
      <c r="AZ742" s="145"/>
      <c r="BA742" s="145"/>
      <c r="BB742" s="145"/>
      <c r="BC742" s="145"/>
      <c r="BD742" s="145"/>
      <c r="BE742" s="145"/>
      <c r="BF742" s="145"/>
      <c r="BG742" s="145"/>
      <c r="BH742" s="145"/>
    </row>
    <row r="743" spans="1:60" ht="33.75" outlineLevel="1" x14ac:dyDescent="0.2">
      <c r="A743" s="152"/>
      <c r="B743" s="153"/>
      <c r="C743" s="241" t="s">
        <v>263</v>
      </c>
      <c r="D743" s="242"/>
      <c r="E743" s="242"/>
      <c r="F743" s="242"/>
      <c r="G743" s="242"/>
      <c r="H743" s="155"/>
      <c r="I743" s="155"/>
      <c r="J743" s="155"/>
      <c r="K743" s="155"/>
      <c r="L743" s="155"/>
      <c r="M743" s="155"/>
      <c r="N743" s="155"/>
      <c r="O743" s="155"/>
      <c r="P743" s="155"/>
      <c r="Q743" s="155"/>
      <c r="R743" s="155"/>
      <c r="S743" s="155"/>
      <c r="T743" s="155"/>
      <c r="U743" s="155"/>
      <c r="V743" s="155"/>
      <c r="W743" s="155"/>
      <c r="X743" s="155"/>
      <c r="Y743" s="145"/>
      <c r="Z743" s="145"/>
      <c r="AA743" s="145"/>
      <c r="AB743" s="145"/>
      <c r="AC743" s="145"/>
      <c r="AD743" s="145"/>
      <c r="AE743" s="145"/>
      <c r="AF743" s="145"/>
      <c r="AG743" s="145" t="s">
        <v>191</v>
      </c>
      <c r="AH743" s="145"/>
      <c r="AI743" s="145"/>
      <c r="AJ743" s="145"/>
      <c r="AK743" s="145"/>
      <c r="AL743" s="145"/>
      <c r="AM743" s="145"/>
      <c r="AN743" s="145"/>
      <c r="AO743" s="145"/>
      <c r="AP743" s="145"/>
      <c r="AQ743" s="145"/>
      <c r="AR743" s="145"/>
      <c r="AS743" s="145"/>
      <c r="AT743" s="145"/>
      <c r="AU743" s="145"/>
      <c r="AV743" s="145"/>
      <c r="AW743" s="145"/>
      <c r="AX743" s="145"/>
      <c r="AY743" s="145"/>
      <c r="AZ743" s="145"/>
      <c r="BA743" s="174" t="str">
        <f>C743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743" s="145"/>
      <c r="BC743" s="145"/>
      <c r="BD743" s="145"/>
      <c r="BE743" s="145"/>
      <c r="BF743" s="145"/>
      <c r="BG743" s="145"/>
      <c r="BH743" s="145"/>
    </row>
    <row r="744" spans="1:60" outlineLevel="1" x14ac:dyDescent="0.2">
      <c r="A744" s="152"/>
      <c r="B744" s="153"/>
      <c r="C744" s="239"/>
      <c r="D744" s="240"/>
      <c r="E744" s="240"/>
      <c r="F744" s="240"/>
      <c r="G744" s="240"/>
      <c r="H744" s="155"/>
      <c r="I744" s="155"/>
      <c r="J744" s="155"/>
      <c r="K744" s="155"/>
      <c r="L744" s="155"/>
      <c r="M744" s="155"/>
      <c r="N744" s="155"/>
      <c r="O744" s="155"/>
      <c r="P744" s="155"/>
      <c r="Q744" s="155"/>
      <c r="R744" s="155"/>
      <c r="S744" s="155"/>
      <c r="T744" s="155"/>
      <c r="U744" s="155"/>
      <c r="V744" s="155"/>
      <c r="W744" s="155"/>
      <c r="X744" s="155"/>
      <c r="Y744" s="145"/>
      <c r="Z744" s="145"/>
      <c r="AA744" s="145"/>
      <c r="AB744" s="145"/>
      <c r="AC744" s="145"/>
      <c r="AD744" s="145"/>
      <c r="AE744" s="145"/>
      <c r="AF744" s="145"/>
      <c r="AG744" s="145" t="s">
        <v>179</v>
      </c>
      <c r="AH744" s="145"/>
      <c r="AI744" s="145"/>
      <c r="AJ744" s="145"/>
      <c r="AK744" s="145"/>
      <c r="AL744" s="145"/>
      <c r="AM744" s="145"/>
      <c r="AN744" s="145"/>
      <c r="AO744" s="145"/>
      <c r="AP744" s="145"/>
      <c r="AQ744" s="145"/>
      <c r="AR744" s="145"/>
      <c r="AS744" s="145"/>
      <c r="AT744" s="145"/>
      <c r="AU744" s="145"/>
      <c r="AV744" s="145"/>
      <c r="AW744" s="145"/>
      <c r="AX744" s="145"/>
      <c r="AY744" s="145"/>
      <c r="AZ744" s="145"/>
      <c r="BA744" s="145"/>
      <c r="BB744" s="145"/>
      <c r="BC744" s="145"/>
      <c r="BD744" s="145"/>
      <c r="BE744" s="145"/>
      <c r="BF744" s="145"/>
      <c r="BG744" s="145"/>
      <c r="BH744" s="145"/>
    </row>
    <row r="745" spans="1:60" outlineLevel="1" x14ac:dyDescent="0.2">
      <c r="A745" s="166">
        <v>141</v>
      </c>
      <c r="B745" s="167" t="s">
        <v>264</v>
      </c>
      <c r="C745" s="177" t="s">
        <v>265</v>
      </c>
      <c r="D745" s="168" t="s">
        <v>0</v>
      </c>
      <c r="E745" s="169">
        <v>0.4</v>
      </c>
      <c r="F745" s="170"/>
      <c r="G745" s="171">
        <f>ROUND(E745*F745,2)</f>
        <v>0</v>
      </c>
      <c r="H745" s="170"/>
      <c r="I745" s="171">
        <f>ROUND(E745*H745,2)</f>
        <v>0</v>
      </c>
      <c r="J745" s="170"/>
      <c r="K745" s="171">
        <f>ROUND(E745*J745,2)</f>
        <v>0</v>
      </c>
      <c r="L745" s="171">
        <v>21</v>
      </c>
      <c r="M745" s="171">
        <f>G745*(1+L745/100)</f>
        <v>0</v>
      </c>
      <c r="N745" s="171">
        <v>0</v>
      </c>
      <c r="O745" s="171">
        <f>ROUND(E745*N745,2)</f>
        <v>0</v>
      </c>
      <c r="P745" s="171">
        <v>0</v>
      </c>
      <c r="Q745" s="171">
        <f>ROUND(E745*P745,2)</f>
        <v>0</v>
      </c>
      <c r="R745" s="171"/>
      <c r="S745" s="171" t="s">
        <v>182</v>
      </c>
      <c r="T745" s="172" t="s">
        <v>175</v>
      </c>
      <c r="U745" s="155">
        <v>0</v>
      </c>
      <c r="V745" s="155">
        <f>ROUND(E745*U745,2)</f>
        <v>0</v>
      </c>
      <c r="W745" s="155"/>
      <c r="X745" s="155" t="s">
        <v>258</v>
      </c>
      <c r="Y745" s="145"/>
      <c r="Z745" s="145"/>
      <c r="AA745" s="145"/>
      <c r="AB745" s="145"/>
      <c r="AC745" s="145"/>
      <c r="AD745" s="145"/>
      <c r="AE745" s="145"/>
      <c r="AF745" s="145"/>
      <c r="AG745" s="145" t="s">
        <v>259</v>
      </c>
      <c r="AH745" s="145"/>
      <c r="AI745" s="145"/>
      <c r="AJ745" s="145"/>
      <c r="AK745" s="145"/>
      <c r="AL745" s="145"/>
      <c r="AM745" s="145"/>
      <c r="AN745" s="145"/>
      <c r="AO745" s="145"/>
      <c r="AP745" s="145"/>
      <c r="AQ745" s="145"/>
      <c r="AR745" s="145"/>
      <c r="AS745" s="145"/>
      <c r="AT745" s="145"/>
      <c r="AU745" s="145"/>
      <c r="AV745" s="145"/>
      <c r="AW745" s="145"/>
      <c r="AX745" s="145"/>
      <c r="AY745" s="145"/>
      <c r="AZ745" s="145"/>
      <c r="BA745" s="145"/>
      <c r="BB745" s="145"/>
      <c r="BC745" s="145"/>
      <c r="BD745" s="145"/>
      <c r="BE745" s="145"/>
      <c r="BF745" s="145"/>
      <c r="BG745" s="145"/>
      <c r="BH745" s="145"/>
    </row>
    <row r="746" spans="1:60" ht="22.5" outlineLevel="1" x14ac:dyDescent="0.2">
      <c r="A746" s="152"/>
      <c r="B746" s="153"/>
      <c r="C746" s="241" t="s">
        <v>266</v>
      </c>
      <c r="D746" s="242"/>
      <c r="E746" s="242"/>
      <c r="F746" s="242"/>
      <c r="G746" s="242"/>
      <c r="H746" s="155"/>
      <c r="I746" s="155"/>
      <c r="J746" s="155"/>
      <c r="K746" s="155"/>
      <c r="L746" s="155"/>
      <c r="M746" s="155"/>
      <c r="N746" s="155"/>
      <c r="O746" s="155"/>
      <c r="P746" s="155"/>
      <c r="Q746" s="155"/>
      <c r="R746" s="155"/>
      <c r="S746" s="155"/>
      <c r="T746" s="155"/>
      <c r="U746" s="155"/>
      <c r="V746" s="155"/>
      <c r="W746" s="155"/>
      <c r="X746" s="155"/>
      <c r="Y746" s="145"/>
      <c r="Z746" s="145"/>
      <c r="AA746" s="145"/>
      <c r="AB746" s="145"/>
      <c r="AC746" s="145"/>
      <c r="AD746" s="145"/>
      <c r="AE746" s="145"/>
      <c r="AF746" s="145"/>
      <c r="AG746" s="145" t="s">
        <v>191</v>
      </c>
      <c r="AH746" s="145"/>
      <c r="AI746" s="145"/>
      <c r="AJ746" s="145"/>
      <c r="AK746" s="145"/>
      <c r="AL746" s="145"/>
      <c r="AM746" s="145"/>
      <c r="AN746" s="145"/>
      <c r="AO746" s="145"/>
      <c r="AP746" s="145"/>
      <c r="AQ746" s="145"/>
      <c r="AR746" s="145"/>
      <c r="AS746" s="145"/>
      <c r="AT746" s="145"/>
      <c r="AU746" s="145"/>
      <c r="AV746" s="145"/>
      <c r="AW746" s="145"/>
      <c r="AX746" s="145"/>
      <c r="AY746" s="145"/>
      <c r="AZ746" s="145"/>
      <c r="BA746" s="174" t="str">
        <f>C746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746" s="145"/>
      <c r="BC746" s="145"/>
      <c r="BD746" s="145"/>
      <c r="BE746" s="145"/>
      <c r="BF746" s="145"/>
      <c r="BG746" s="145"/>
      <c r="BH746" s="145"/>
    </row>
    <row r="747" spans="1:60" outlineLevel="1" x14ac:dyDescent="0.2">
      <c r="A747" s="152"/>
      <c r="B747" s="153"/>
      <c r="C747" s="239"/>
      <c r="D747" s="240"/>
      <c r="E747" s="240"/>
      <c r="F747" s="240"/>
      <c r="G747" s="240"/>
      <c r="H747" s="155"/>
      <c r="I747" s="155"/>
      <c r="J747" s="155"/>
      <c r="K747" s="155"/>
      <c r="L747" s="155"/>
      <c r="M747" s="155"/>
      <c r="N747" s="155"/>
      <c r="O747" s="155"/>
      <c r="P747" s="155"/>
      <c r="Q747" s="155"/>
      <c r="R747" s="155"/>
      <c r="S747" s="155"/>
      <c r="T747" s="155"/>
      <c r="U747" s="155"/>
      <c r="V747" s="155"/>
      <c r="W747" s="155"/>
      <c r="X747" s="155"/>
      <c r="Y747" s="145"/>
      <c r="Z747" s="145"/>
      <c r="AA747" s="145"/>
      <c r="AB747" s="145"/>
      <c r="AC747" s="145"/>
      <c r="AD747" s="145"/>
      <c r="AE747" s="145"/>
      <c r="AF747" s="145"/>
      <c r="AG747" s="145" t="s">
        <v>179</v>
      </c>
      <c r="AH747" s="145"/>
      <c r="AI747" s="145"/>
      <c r="AJ747" s="145"/>
      <c r="AK747" s="145"/>
      <c r="AL747" s="145"/>
      <c r="AM747" s="145"/>
      <c r="AN747" s="145"/>
      <c r="AO747" s="145"/>
      <c r="AP747" s="145"/>
      <c r="AQ747" s="145"/>
      <c r="AR747" s="145"/>
      <c r="AS747" s="145"/>
      <c r="AT747" s="145"/>
      <c r="AU747" s="145"/>
      <c r="AV747" s="145"/>
      <c r="AW747" s="145"/>
      <c r="AX747" s="145"/>
      <c r="AY747" s="145"/>
      <c r="AZ747" s="145"/>
      <c r="BA747" s="145"/>
      <c r="BB747" s="145"/>
      <c r="BC747" s="145"/>
      <c r="BD747" s="145"/>
      <c r="BE747" s="145"/>
      <c r="BF747" s="145"/>
      <c r="BG747" s="145"/>
      <c r="BH747" s="145"/>
    </row>
    <row r="748" spans="1:60" x14ac:dyDescent="0.2">
      <c r="A748" s="160" t="s">
        <v>171</v>
      </c>
      <c r="B748" s="161" t="s">
        <v>144</v>
      </c>
      <c r="C748" s="176" t="s">
        <v>28</v>
      </c>
      <c r="D748" s="162"/>
      <c r="E748" s="163"/>
      <c r="F748" s="164"/>
      <c r="G748" s="164">
        <f>SUMIF(AG749:AG754,"&lt;&gt;NOR",G749:G754)</f>
        <v>0</v>
      </c>
      <c r="H748" s="164"/>
      <c r="I748" s="164">
        <f>SUM(I749:I754)</f>
        <v>0</v>
      </c>
      <c r="J748" s="164"/>
      <c r="K748" s="164">
        <f>SUM(K749:K754)</f>
        <v>0</v>
      </c>
      <c r="L748" s="164"/>
      <c r="M748" s="164">
        <f>SUM(M749:M754)</f>
        <v>0</v>
      </c>
      <c r="N748" s="164"/>
      <c r="O748" s="164">
        <f>SUM(O749:O754)</f>
        <v>0</v>
      </c>
      <c r="P748" s="164"/>
      <c r="Q748" s="164">
        <f>SUM(Q749:Q754)</f>
        <v>0</v>
      </c>
      <c r="R748" s="164"/>
      <c r="S748" s="164"/>
      <c r="T748" s="165"/>
      <c r="U748" s="159"/>
      <c r="V748" s="159">
        <f>SUM(V749:V754)</f>
        <v>0</v>
      </c>
      <c r="W748" s="159"/>
      <c r="X748" s="159"/>
      <c r="AG748" t="s">
        <v>172</v>
      </c>
    </row>
    <row r="749" spans="1:60" outlineLevel="1" x14ac:dyDescent="0.2">
      <c r="A749" s="166">
        <v>142</v>
      </c>
      <c r="B749" s="167" t="s">
        <v>267</v>
      </c>
      <c r="C749" s="177" t="s">
        <v>268</v>
      </c>
      <c r="D749" s="168" t="s">
        <v>0</v>
      </c>
      <c r="E749" s="169">
        <v>0.95</v>
      </c>
      <c r="F749" s="170"/>
      <c r="G749" s="171">
        <f>ROUND(E749*F749,2)</f>
        <v>0</v>
      </c>
      <c r="H749" s="170"/>
      <c r="I749" s="171">
        <f>ROUND(E749*H749,2)</f>
        <v>0</v>
      </c>
      <c r="J749" s="170"/>
      <c r="K749" s="171">
        <f>ROUND(E749*J749,2)</f>
        <v>0</v>
      </c>
      <c r="L749" s="171">
        <v>21</v>
      </c>
      <c r="M749" s="171">
        <f>G749*(1+L749/100)</f>
        <v>0</v>
      </c>
      <c r="N749" s="171">
        <v>0</v>
      </c>
      <c r="O749" s="171">
        <f>ROUND(E749*N749,2)</f>
        <v>0</v>
      </c>
      <c r="P749" s="171">
        <v>0</v>
      </c>
      <c r="Q749" s="171">
        <f>ROUND(E749*P749,2)</f>
        <v>0</v>
      </c>
      <c r="R749" s="171"/>
      <c r="S749" s="171" t="s">
        <v>182</v>
      </c>
      <c r="T749" s="172" t="s">
        <v>175</v>
      </c>
      <c r="U749" s="155">
        <v>0</v>
      </c>
      <c r="V749" s="155">
        <f>ROUND(E749*U749,2)</f>
        <v>0</v>
      </c>
      <c r="W749" s="155"/>
      <c r="X749" s="155" t="s">
        <v>258</v>
      </c>
      <c r="Y749" s="145"/>
      <c r="Z749" s="145"/>
      <c r="AA749" s="145"/>
      <c r="AB749" s="145"/>
      <c r="AC749" s="145"/>
      <c r="AD749" s="145"/>
      <c r="AE749" s="145"/>
      <c r="AF749" s="145"/>
      <c r="AG749" s="145" t="s">
        <v>259</v>
      </c>
      <c r="AH749" s="145"/>
      <c r="AI749" s="145"/>
      <c r="AJ749" s="145"/>
      <c r="AK749" s="145"/>
      <c r="AL749" s="145"/>
      <c r="AM749" s="145"/>
      <c r="AN749" s="145"/>
      <c r="AO749" s="145"/>
      <c r="AP749" s="145"/>
      <c r="AQ749" s="145"/>
      <c r="AR749" s="145"/>
      <c r="AS749" s="145"/>
      <c r="AT749" s="145"/>
      <c r="AU749" s="145"/>
      <c r="AV749" s="145"/>
      <c r="AW749" s="145"/>
      <c r="AX749" s="145"/>
      <c r="AY749" s="145"/>
      <c r="AZ749" s="145"/>
      <c r="BA749" s="145"/>
      <c r="BB749" s="145"/>
      <c r="BC749" s="145"/>
      <c r="BD749" s="145"/>
      <c r="BE749" s="145"/>
      <c r="BF749" s="145"/>
      <c r="BG749" s="145"/>
      <c r="BH749" s="145"/>
    </row>
    <row r="750" spans="1:60" ht="33.75" outlineLevel="1" x14ac:dyDescent="0.2">
      <c r="A750" s="152"/>
      <c r="B750" s="153"/>
      <c r="C750" s="241" t="s">
        <v>269</v>
      </c>
      <c r="D750" s="242"/>
      <c r="E750" s="242"/>
      <c r="F750" s="242"/>
      <c r="G750" s="242"/>
      <c r="H750" s="155"/>
      <c r="I750" s="155"/>
      <c r="J750" s="155"/>
      <c r="K750" s="155"/>
      <c r="L750" s="155"/>
      <c r="M750" s="155"/>
      <c r="N750" s="155"/>
      <c r="O750" s="155"/>
      <c r="P750" s="155"/>
      <c r="Q750" s="155"/>
      <c r="R750" s="155"/>
      <c r="S750" s="155"/>
      <c r="T750" s="155"/>
      <c r="U750" s="155"/>
      <c r="V750" s="155"/>
      <c r="W750" s="155"/>
      <c r="X750" s="155"/>
      <c r="Y750" s="145"/>
      <c r="Z750" s="145"/>
      <c r="AA750" s="145"/>
      <c r="AB750" s="145"/>
      <c r="AC750" s="145"/>
      <c r="AD750" s="145"/>
      <c r="AE750" s="145"/>
      <c r="AF750" s="145"/>
      <c r="AG750" s="145" t="s">
        <v>191</v>
      </c>
      <c r="AH750" s="145"/>
      <c r="AI750" s="145"/>
      <c r="AJ750" s="145"/>
      <c r="AK750" s="145"/>
      <c r="AL750" s="145"/>
      <c r="AM750" s="145"/>
      <c r="AN750" s="145"/>
      <c r="AO750" s="145"/>
      <c r="AP750" s="145"/>
      <c r="AQ750" s="145"/>
      <c r="AR750" s="145"/>
      <c r="AS750" s="145"/>
      <c r="AT750" s="145"/>
      <c r="AU750" s="145"/>
      <c r="AV750" s="145"/>
      <c r="AW750" s="145"/>
      <c r="AX750" s="145"/>
      <c r="AY750" s="145"/>
      <c r="AZ750" s="145"/>
      <c r="BA750" s="174" t="str">
        <f>C750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750" s="145"/>
      <c r="BC750" s="145"/>
      <c r="BD750" s="145"/>
      <c r="BE750" s="145"/>
      <c r="BF750" s="145"/>
      <c r="BG750" s="145"/>
      <c r="BH750" s="145"/>
    </row>
    <row r="751" spans="1:60" outlineLevel="1" x14ac:dyDescent="0.2">
      <c r="A751" s="152"/>
      <c r="B751" s="153"/>
      <c r="C751" s="239"/>
      <c r="D751" s="240"/>
      <c r="E751" s="240"/>
      <c r="F751" s="240"/>
      <c r="G751" s="240"/>
      <c r="H751" s="155"/>
      <c r="I751" s="155"/>
      <c r="J751" s="155"/>
      <c r="K751" s="155"/>
      <c r="L751" s="155"/>
      <c r="M751" s="155"/>
      <c r="N751" s="155"/>
      <c r="O751" s="155"/>
      <c r="P751" s="155"/>
      <c r="Q751" s="155"/>
      <c r="R751" s="155"/>
      <c r="S751" s="155"/>
      <c r="T751" s="155"/>
      <c r="U751" s="155"/>
      <c r="V751" s="155"/>
      <c r="W751" s="155"/>
      <c r="X751" s="155"/>
      <c r="Y751" s="145"/>
      <c r="Z751" s="145"/>
      <c r="AA751" s="145"/>
      <c r="AB751" s="145"/>
      <c r="AC751" s="145"/>
      <c r="AD751" s="145"/>
      <c r="AE751" s="145"/>
      <c r="AF751" s="145"/>
      <c r="AG751" s="145" t="s">
        <v>179</v>
      </c>
      <c r="AH751" s="145"/>
      <c r="AI751" s="145"/>
      <c r="AJ751" s="145"/>
      <c r="AK751" s="145"/>
      <c r="AL751" s="145"/>
      <c r="AM751" s="145"/>
      <c r="AN751" s="145"/>
      <c r="AO751" s="145"/>
      <c r="AP751" s="145"/>
      <c r="AQ751" s="145"/>
      <c r="AR751" s="145"/>
      <c r="AS751" s="145"/>
      <c r="AT751" s="145"/>
      <c r="AU751" s="145"/>
      <c r="AV751" s="145"/>
      <c r="AW751" s="145"/>
      <c r="AX751" s="145"/>
      <c r="AY751" s="145"/>
      <c r="AZ751" s="145"/>
      <c r="BA751" s="145"/>
      <c r="BB751" s="145"/>
      <c r="BC751" s="145"/>
      <c r="BD751" s="145"/>
      <c r="BE751" s="145"/>
      <c r="BF751" s="145"/>
      <c r="BG751" s="145"/>
      <c r="BH751" s="145"/>
    </row>
    <row r="752" spans="1:60" outlineLevel="1" x14ac:dyDescent="0.2">
      <c r="A752" s="166">
        <v>143</v>
      </c>
      <c r="B752" s="167" t="s">
        <v>270</v>
      </c>
      <c r="C752" s="177" t="s">
        <v>271</v>
      </c>
      <c r="D752" s="168" t="s">
        <v>0</v>
      </c>
      <c r="E752" s="169">
        <v>0.1</v>
      </c>
      <c r="F752" s="170"/>
      <c r="G752" s="171">
        <f>ROUND(E752*F752,2)</f>
        <v>0</v>
      </c>
      <c r="H752" s="170"/>
      <c r="I752" s="171">
        <f>ROUND(E752*H752,2)</f>
        <v>0</v>
      </c>
      <c r="J752" s="170"/>
      <c r="K752" s="171">
        <f>ROUND(E752*J752,2)</f>
        <v>0</v>
      </c>
      <c r="L752" s="171">
        <v>21</v>
      </c>
      <c r="M752" s="171">
        <f>G752*(1+L752/100)</f>
        <v>0</v>
      </c>
      <c r="N752" s="171">
        <v>0</v>
      </c>
      <c r="O752" s="171">
        <f>ROUND(E752*N752,2)</f>
        <v>0</v>
      </c>
      <c r="P752" s="171">
        <v>0</v>
      </c>
      <c r="Q752" s="171">
        <f>ROUND(E752*P752,2)</f>
        <v>0</v>
      </c>
      <c r="R752" s="171"/>
      <c r="S752" s="171" t="s">
        <v>182</v>
      </c>
      <c r="T752" s="172" t="s">
        <v>175</v>
      </c>
      <c r="U752" s="155">
        <v>0</v>
      </c>
      <c r="V752" s="155">
        <f>ROUND(E752*U752,2)</f>
        <v>0</v>
      </c>
      <c r="W752" s="155"/>
      <c r="X752" s="155" t="s">
        <v>258</v>
      </c>
      <c r="Y752" s="145"/>
      <c r="Z752" s="145"/>
      <c r="AA752" s="145"/>
      <c r="AB752" s="145"/>
      <c r="AC752" s="145"/>
      <c r="AD752" s="145"/>
      <c r="AE752" s="145"/>
      <c r="AF752" s="145"/>
      <c r="AG752" s="145" t="s">
        <v>259</v>
      </c>
      <c r="AH752" s="145"/>
      <c r="AI752" s="145"/>
      <c r="AJ752" s="145"/>
      <c r="AK752" s="145"/>
      <c r="AL752" s="145"/>
      <c r="AM752" s="145"/>
      <c r="AN752" s="145"/>
      <c r="AO752" s="145"/>
      <c r="AP752" s="145"/>
      <c r="AQ752" s="145"/>
      <c r="AR752" s="145"/>
      <c r="AS752" s="145"/>
      <c r="AT752" s="145"/>
      <c r="AU752" s="145"/>
      <c r="AV752" s="145"/>
      <c r="AW752" s="145"/>
      <c r="AX752" s="145"/>
      <c r="AY752" s="145"/>
      <c r="AZ752" s="145"/>
      <c r="BA752" s="145"/>
      <c r="BB752" s="145"/>
      <c r="BC752" s="145"/>
      <c r="BD752" s="145"/>
      <c r="BE752" s="145"/>
      <c r="BF752" s="145"/>
      <c r="BG752" s="145"/>
      <c r="BH752" s="145"/>
    </row>
    <row r="753" spans="1:60" outlineLevel="1" x14ac:dyDescent="0.2">
      <c r="A753" s="152"/>
      <c r="B753" s="153"/>
      <c r="C753" s="241" t="s">
        <v>272</v>
      </c>
      <c r="D753" s="242"/>
      <c r="E753" s="242"/>
      <c r="F753" s="242"/>
      <c r="G753" s="242"/>
      <c r="H753" s="155"/>
      <c r="I753" s="155"/>
      <c r="J753" s="155"/>
      <c r="K753" s="155"/>
      <c r="L753" s="155"/>
      <c r="M753" s="155"/>
      <c r="N753" s="155"/>
      <c r="O753" s="155"/>
      <c r="P753" s="155"/>
      <c r="Q753" s="155"/>
      <c r="R753" s="155"/>
      <c r="S753" s="155"/>
      <c r="T753" s="155"/>
      <c r="U753" s="155"/>
      <c r="V753" s="155"/>
      <c r="W753" s="155"/>
      <c r="X753" s="155"/>
      <c r="Y753" s="145"/>
      <c r="Z753" s="145"/>
      <c r="AA753" s="145"/>
      <c r="AB753" s="145"/>
      <c r="AC753" s="145"/>
      <c r="AD753" s="145"/>
      <c r="AE753" s="145"/>
      <c r="AF753" s="145"/>
      <c r="AG753" s="145" t="s">
        <v>191</v>
      </c>
      <c r="AH753" s="145"/>
      <c r="AI753" s="145"/>
      <c r="AJ753" s="145"/>
      <c r="AK753" s="145"/>
      <c r="AL753" s="145"/>
      <c r="AM753" s="145"/>
      <c r="AN753" s="145"/>
      <c r="AO753" s="145"/>
      <c r="AP753" s="145"/>
      <c r="AQ753" s="145"/>
      <c r="AR753" s="145"/>
      <c r="AS753" s="145"/>
      <c r="AT753" s="145"/>
      <c r="AU753" s="145"/>
      <c r="AV753" s="145"/>
      <c r="AW753" s="145"/>
      <c r="AX753" s="145"/>
      <c r="AY753" s="145"/>
      <c r="AZ753" s="145"/>
      <c r="BA753" s="174" t="str">
        <f>C753</f>
        <v>Náklady na provedení skutečného zaměření stavby v rozsahu nezbytném pro zápis změny do katastru nemovitostí.</v>
      </c>
      <c r="BB753" s="145"/>
      <c r="BC753" s="145"/>
      <c r="BD753" s="145"/>
      <c r="BE753" s="145"/>
      <c r="BF753" s="145"/>
      <c r="BG753" s="145"/>
      <c r="BH753" s="145"/>
    </row>
    <row r="754" spans="1:60" outlineLevel="1" x14ac:dyDescent="0.2">
      <c r="A754" s="152"/>
      <c r="B754" s="153"/>
      <c r="C754" s="239"/>
      <c r="D754" s="240"/>
      <c r="E754" s="240"/>
      <c r="F754" s="240"/>
      <c r="G754" s="240"/>
      <c r="H754" s="155"/>
      <c r="I754" s="155"/>
      <c r="J754" s="155"/>
      <c r="K754" s="155"/>
      <c r="L754" s="155"/>
      <c r="M754" s="155"/>
      <c r="N754" s="155"/>
      <c r="O754" s="155"/>
      <c r="P754" s="155"/>
      <c r="Q754" s="155"/>
      <c r="R754" s="155"/>
      <c r="S754" s="155"/>
      <c r="T754" s="155"/>
      <c r="U754" s="155"/>
      <c r="V754" s="155"/>
      <c r="W754" s="155"/>
      <c r="X754" s="155"/>
      <c r="Y754" s="145"/>
      <c r="Z754" s="145"/>
      <c r="AA754" s="145"/>
      <c r="AB754" s="145"/>
      <c r="AC754" s="145"/>
      <c r="AD754" s="145"/>
      <c r="AE754" s="145"/>
      <c r="AF754" s="145"/>
      <c r="AG754" s="145" t="s">
        <v>179</v>
      </c>
      <c r="AH754" s="145"/>
      <c r="AI754" s="145"/>
      <c r="AJ754" s="145"/>
      <c r="AK754" s="145"/>
      <c r="AL754" s="145"/>
      <c r="AM754" s="145"/>
      <c r="AN754" s="145"/>
      <c r="AO754" s="145"/>
      <c r="AP754" s="145"/>
      <c r="AQ754" s="145"/>
      <c r="AR754" s="145"/>
      <c r="AS754" s="145"/>
      <c r="AT754" s="145"/>
      <c r="AU754" s="145"/>
      <c r="AV754" s="145"/>
      <c r="AW754" s="145"/>
      <c r="AX754" s="145"/>
      <c r="AY754" s="145"/>
      <c r="AZ754" s="145"/>
      <c r="BA754" s="145"/>
      <c r="BB754" s="145"/>
      <c r="BC754" s="145"/>
      <c r="BD754" s="145"/>
      <c r="BE754" s="145"/>
      <c r="BF754" s="145"/>
      <c r="BG754" s="145"/>
      <c r="BH754" s="145"/>
    </row>
    <row r="755" spans="1:60" x14ac:dyDescent="0.2">
      <c r="A755" s="3"/>
      <c r="B755" s="4"/>
      <c r="C755" s="180"/>
      <c r="D755" s="6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AE755">
        <v>15</v>
      </c>
      <c r="AF755">
        <v>21</v>
      </c>
      <c r="AG755" t="s">
        <v>158</v>
      </c>
    </row>
    <row r="756" spans="1:60" x14ac:dyDescent="0.2">
      <c r="A756" s="148"/>
      <c r="B756" s="149" t="s">
        <v>29</v>
      </c>
      <c r="C756" s="181"/>
      <c r="D756" s="150"/>
      <c r="E756" s="151"/>
      <c r="F756" s="151"/>
      <c r="G756" s="175">
        <f>G8+G34+G53+G117+G134+G167+G237+G295+G324+G327+G341+G349+G354+G391+G412+G495+G498+G501+G504+G554+G581+G590+G608+G614+G623+G679+G698+G732+G738+G748</f>
        <v>0</v>
      </c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AE756">
        <f>SUMIF(L7:L754,AE755,G7:G754)</f>
        <v>0</v>
      </c>
      <c r="AF756">
        <f>SUMIF(L7:L754,AF755,G7:G754)</f>
        <v>0</v>
      </c>
      <c r="AG756" t="s">
        <v>273</v>
      </c>
    </row>
    <row r="757" spans="1:60" x14ac:dyDescent="0.2">
      <c r="C757" s="182"/>
      <c r="D757" s="10"/>
      <c r="AG757" t="s">
        <v>274</v>
      </c>
    </row>
    <row r="758" spans="1:60" x14ac:dyDescent="0.2">
      <c r="D758" s="10"/>
    </row>
    <row r="759" spans="1:60" x14ac:dyDescent="0.2">
      <c r="D759" s="10"/>
    </row>
    <row r="760" spans="1:60" x14ac:dyDescent="0.2">
      <c r="D760" s="10"/>
    </row>
    <row r="761" spans="1:60" x14ac:dyDescent="0.2">
      <c r="D761" s="10"/>
    </row>
    <row r="762" spans="1:60" x14ac:dyDescent="0.2">
      <c r="D762" s="10"/>
    </row>
    <row r="763" spans="1:60" x14ac:dyDescent="0.2">
      <c r="D763" s="10"/>
    </row>
    <row r="764" spans="1:60" x14ac:dyDescent="0.2">
      <c r="D764" s="10"/>
    </row>
    <row r="765" spans="1:60" x14ac:dyDescent="0.2">
      <c r="D765" s="10"/>
    </row>
    <row r="766" spans="1:60" x14ac:dyDescent="0.2">
      <c r="D766" s="10"/>
    </row>
    <row r="767" spans="1:60" x14ac:dyDescent="0.2">
      <c r="D767" s="10"/>
    </row>
    <row r="768" spans="1:60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  <row r="5001" spans="4:4" x14ac:dyDescent="0.2">
      <c r="D5001" s="10"/>
    </row>
    <row r="5002" spans="4:4" x14ac:dyDescent="0.2">
      <c r="D5002" s="10"/>
    </row>
    <row r="5003" spans="4:4" x14ac:dyDescent="0.2">
      <c r="D5003" s="10"/>
    </row>
  </sheetData>
  <mergeCells count="208">
    <mergeCell ref="A1:G1"/>
    <mergeCell ref="C2:G2"/>
    <mergeCell ref="C3:G3"/>
    <mergeCell ref="C4:G4"/>
    <mergeCell ref="C10:G10"/>
    <mergeCell ref="C13:G13"/>
    <mergeCell ref="C30:G30"/>
    <mergeCell ref="C33:G33"/>
    <mergeCell ref="C36:G36"/>
    <mergeCell ref="C39:G39"/>
    <mergeCell ref="C41:G41"/>
    <mergeCell ref="C46:G46"/>
    <mergeCell ref="C15:G15"/>
    <mergeCell ref="C18:G18"/>
    <mergeCell ref="C22:G22"/>
    <mergeCell ref="C24:G24"/>
    <mergeCell ref="C25:G25"/>
    <mergeCell ref="C28:G28"/>
    <mergeCell ref="C70:G70"/>
    <mergeCell ref="C73:G73"/>
    <mergeCell ref="C77:G77"/>
    <mergeCell ref="C81:G81"/>
    <mergeCell ref="C85:G85"/>
    <mergeCell ref="C89:G89"/>
    <mergeCell ref="C48:G48"/>
    <mergeCell ref="C52:G52"/>
    <mergeCell ref="C58:G58"/>
    <mergeCell ref="C63:G63"/>
    <mergeCell ref="C65:G65"/>
    <mergeCell ref="C68:G68"/>
    <mergeCell ref="C108:G108"/>
    <mergeCell ref="C111:G111"/>
    <mergeCell ref="C113:G113"/>
    <mergeCell ref="C116:G116"/>
    <mergeCell ref="C121:G121"/>
    <mergeCell ref="C125:G125"/>
    <mergeCell ref="C93:G93"/>
    <mergeCell ref="C95:G95"/>
    <mergeCell ref="C99:G99"/>
    <mergeCell ref="C101:G101"/>
    <mergeCell ref="C105:G105"/>
    <mergeCell ref="C107:G107"/>
    <mergeCell ref="C166:G166"/>
    <mergeCell ref="C169:G169"/>
    <mergeCell ref="C187:G187"/>
    <mergeCell ref="C189:G189"/>
    <mergeCell ref="C227:G227"/>
    <mergeCell ref="C232:G232"/>
    <mergeCell ref="C129:G129"/>
    <mergeCell ref="C133:G133"/>
    <mergeCell ref="C143:G143"/>
    <mergeCell ref="C152:G152"/>
    <mergeCell ref="C161:G161"/>
    <mergeCell ref="C163:G163"/>
    <mergeCell ref="C250:G250"/>
    <mergeCell ref="C253:G253"/>
    <mergeCell ref="C257:G257"/>
    <mergeCell ref="C259:G259"/>
    <mergeCell ref="C260:G260"/>
    <mergeCell ref="C264:G264"/>
    <mergeCell ref="C236:G236"/>
    <mergeCell ref="C239:G239"/>
    <mergeCell ref="C240:G240"/>
    <mergeCell ref="C243:G243"/>
    <mergeCell ref="C245:G245"/>
    <mergeCell ref="C248:G248"/>
    <mergeCell ref="C284:G284"/>
    <mergeCell ref="C288:G288"/>
    <mergeCell ref="C292:G292"/>
    <mergeCell ref="C294:G294"/>
    <mergeCell ref="C297:G297"/>
    <mergeCell ref="C298:G298"/>
    <mergeCell ref="C266:G266"/>
    <mergeCell ref="C267:G267"/>
    <mergeCell ref="C274:G274"/>
    <mergeCell ref="C276:G276"/>
    <mergeCell ref="C277:G277"/>
    <mergeCell ref="C278:G278"/>
    <mergeCell ref="C315:G315"/>
    <mergeCell ref="C318:G318"/>
    <mergeCell ref="C320:G320"/>
    <mergeCell ref="C323:G323"/>
    <mergeCell ref="C326:G326"/>
    <mergeCell ref="C334:G334"/>
    <mergeCell ref="C302:G302"/>
    <mergeCell ref="C304:G304"/>
    <mergeCell ref="C305:G305"/>
    <mergeCell ref="C308:G308"/>
    <mergeCell ref="C310:G310"/>
    <mergeCell ref="C313:G313"/>
    <mergeCell ref="C353:G353"/>
    <mergeCell ref="C358:G358"/>
    <mergeCell ref="C362:G362"/>
    <mergeCell ref="C366:G366"/>
    <mergeCell ref="C368:G368"/>
    <mergeCell ref="C375:G375"/>
    <mergeCell ref="C336:G336"/>
    <mergeCell ref="C338:G338"/>
    <mergeCell ref="C340:G340"/>
    <mergeCell ref="C343:G343"/>
    <mergeCell ref="C348:G348"/>
    <mergeCell ref="C351:G351"/>
    <mergeCell ref="C396:G396"/>
    <mergeCell ref="C400:G400"/>
    <mergeCell ref="C404:G404"/>
    <mergeCell ref="C408:G408"/>
    <mergeCell ref="C410:G410"/>
    <mergeCell ref="C411:G411"/>
    <mergeCell ref="C379:G379"/>
    <mergeCell ref="C383:G383"/>
    <mergeCell ref="C387:G387"/>
    <mergeCell ref="C389:G389"/>
    <mergeCell ref="C390:G390"/>
    <mergeCell ref="C393:G393"/>
    <mergeCell ref="C457:G457"/>
    <mergeCell ref="C460:G460"/>
    <mergeCell ref="C465:G465"/>
    <mergeCell ref="C469:G469"/>
    <mergeCell ref="C474:G474"/>
    <mergeCell ref="C478:G478"/>
    <mergeCell ref="C417:G417"/>
    <mergeCell ref="C421:G421"/>
    <mergeCell ref="C423:G423"/>
    <mergeCell ref="C427:G427"/>
    <mergeCell ref="C432:G432"/>
    <mergeCell ref="C455:G455"/>
    <mergeCell ref="C503:G503"/>
    <mergeCell ref="C506:G506"/>
    <mergeCell ref="C509:G509"/>
    <mergeCell ref="C513:G513"/>
    <mergeCell ref="C515:G515"/>
    <mergeCell ref="C518:G518"/>
    <mergeCell ref="C483:G483"/>
    <mergeCell ref="C488:G488"/>
    <mergeCell ref="C490:G490"/>
    <mergeCell ref="C494:G494"/>
    <mergeCell ref="C497:G497"/>
    <mergeCell ref="C500:G500"/>
    <mergeCell ref="C546:G546"/>
    <mergeCell ref="C550:G550"/>
    <mergeCell ref="C552:G552"/>
    <mergeCell ref="C553:G553"/>
    <mergeCell ref="C556:G556"/>
    <mergeCell ref="C558:G558"/>
    <mergeCell ref="C520:G520"/>
    <mergeCell ref="C524:G524"/>
    <mergeCell ref="C526:G526"/>
    <mergeCell ref="C529:G529"/>
    <mergeCell ref="C536:G536"/>
    <mergeCell ref="C540:G540"/>
    <mergeCell ref="C573:G573"/>
    <mergeCell ref="C575:G575"/>
    <mergeCell ref="C577:G577"/>
    <mergeCell ref="C579:G579"/>
    <mergeCell ref="C580:G580"/>
    <mergeCell ref="C583:G583"/>
    <mergeCell ref="C560:G560"/>
    <mergeCell ref="C562:G562"/>
    <mergeCell ref="C564:G564"/>
    <mergeCell ref="C567:G567"/>
    <mergeCell ref="C569:G569"/>
    <mergeCell ref="C571:G571"/>
    <mergeCell ref="C598:G598"/>
    <mergeCell ref="C600:G600"/>
    <mergeCell ref="C602:G602"/>
    <mergeCell ref="C604:G604"/>
    <mergeCell ref="C606:G606"/>
    <mergeCell ref="C607:G607"/>
    <mergeCell ref="C586:G586"/>
    <mergeCell ref="C588:G588"/>
    <mergeCell ref="C589:G589"/>
    <mergeCell ref="C592:G592"/>
    <mergeCell ref="C594:G594"/>
    <mergeCell ref="C596:G596"/>
    <mergeCell ref="C622:G622"/>
    <mergeCell ref="C628:G628"/>
    <mergeCell ref="C633:G633"/>
    <mergeCell ref="C648:G648"/>
    <mergeCell ref="C663:G663"/>
    <mergeCell ref="C668:G668"/>
    <mergeCell ref="C610:G610"/>
    <mergeCell ref="C612:G612"/>
    <mergeCell ref="C613:G613"/>
    <mergeCell ref="C616:G616"/>
    <mergeCell ref="C618:G618"/>
    <mergeCell ref="C620:G620"/>
    <mergeCell ref="C695:G695"/>
    <mergeCell ref="C697:G697"/>
    <mergeCell ref="C726:G726"/>
    <mergeCell ref="C731:G731"/>
    <mergeCell ref="C734:G734"/>
    <mergeCell ref="C740:G740"/>
    <mergeCell ref="C675:G675"/>
    <mergeCell ref="C677:G677"/>
    <mergeCell ref="C678:G678"/>
    <mergeCell ref="C683:G683"/>
    <mergeCell ref="C687:G687"/>
    <mergeCell ref="C691:G691"/>
    <mergeCell ref="C737:G737"/>
    <mergeCell ref="C751:G751"/>
    <mergeCell ref="C753:G753"/>
    <mergeCell ref="C754:G754"/>
    <mergeCell ref="C741:G741"/>
    <mergeCell ref="C743:G743"/>
    <mergeCell ref="C744:G744"/>
    <mergeCell ref="C746:G746"/>
    <mergeCell ref="C747:G747"/>
    <mergeCell ref="C750:G750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F9" sqref="F9"/>
    </sheetView>
  </sheetViews>
  <sheetFormatPr defaultRowHeight="12.75" outlineLevelRow="1" x14ac:dyDescent="0.2"/>
  <cols>
    <col min="1" max="1" width="3.42578125" customWidth="1" collapsed="1"/>
    <col min="2" max="2" width="12.5703125" style="119" customWidth="1" collapsed="1"/>
    <col min="3" max="3" width="63.28515625" style="119" customWidth="1" collapsed="1"/>
    <col min="4" max="4" width="4.85546875" customWidth="1" collapsed="1"/>
    <col min="5" max="5" width="10.5703125" customWidth="1" collapsed="1"/>
    <col min="6" max="6" width="9.85546875" customWidth="1" collapsed="1"/>
    <col min="7" max="7" width="12.7109375" customWidth="1" collapsed="1"/>
    <col min="8" max="17" width="0" hidden="1" customWidth="1" collapsed="1"/>
    <col min="18" max="18" width="6.85546875" customWidth="1" collapsed="1"/>
    <col min="20" max="24" width="0" hidden="1" customWidth="1" collapsed="1"/>
    <col min="29" max="29" width="0" hidden="1" customWidth="1" collapsed="1"/>
    <col min="31" max="41" width="0" hidden="1" customWidth="1" collapsed="1"/>
    <col min="53" max="53" width="98.7109375" customWidth="1" collapsed="1"/>
  </cols>
  <sheetData>
    <row r="1" spans="1:60" ht="15.75" customHeight="1" x14ac:dyDescent="0.25">
      <c r="A1" s="251" t="s">
        <v>145</v>
      </c>
      <c r="B1" s="251"/>
      <c r="C1" s="251"/>
      <c r="D1" s="251"/>
      <c r="E1" s="251"/>
      <c r="F1" s="251"/>
      <c r="G1" s="251"/>
      <c r="AG1" t="s">
        <v>146</v>
      </c>
    </row>
    <row r="2" spans="1:60" ht="24.95" customHeight="1" x14ac:dyDescent="0.2">
      <c r="A2" s="137" t="s">
        <v>7</v>
      </c>
      <c r="B2" s="49" t="s">
        <v>43</v>
      </c>
      <c r="C2" s="252" t="s">
        <v>44</v>
      </c>
      <c r="D2" s="253"/>
      <c r="E2" s="253"/>
      <c r="F2" s="253"/>
      <c r="G2" s="254"/>
      <c r="AG2" t="s">
        <v>147</v>
      </c>
    </row>
    <row r="3" spans="1:60" ht="24.95" customHeight="1" x14ac:dyDescent="0.2">
      <c r="A3" s="137" t="s">
        <v>8</v>
      </c>
      <c r="B3" s="49" t="s">
        <v>49</v>
      </c>
      <c r="C3" s="252" t="s">
        <v>50</v>
      </c>
      <c r="D3" s="253"/>
      <c r="E3" s="253"/>
      <c r="F3" s="253"/>
      <c r="G3" s="254"/>
      <c r="AC3" s="119" t="s">
        <v>147</v>
      </c>
      <c r="AG3" t="s">
        <v>148</v>
      </c>
    </row>
    <row r="4" spans="1:60" ht="24.95" customHeight="1" x14ac:dyDescent="0.2">
      <c r="A4" s="138" t="s">
        <v>9</v>
      </c>
      <c r="B4" s="139" t="s">
        <v>49</v>
      </c>
      <c r="C4" s="255" t="s">
        <v>50</v>
      </c>
      <c r="D4" s="256"/>
      <c r="E4" s="256"/>
      <c r="F4" s="256"/>
      <c r="G4" s="257"/>
      <c r="AG4" t="s">
        <v>149</v>
      </c>
    </row>
    <row r="5" spans="1:60" x14ac:dyDescent="0.2">
      <c r="D5" s="10"/>
    </row>
    <row r="6" spans="1:60" ht="38.25" x14ac:dyDescent="0.2">
      <c r="A6" s="141" t="s">
        <v>150</v>
      </c>
      <c r="B6" s="143" t="s">
        <v>151</v>
      </c>
      <c r="C6" s="143" t="s">
        <v>152</v>
      </c>
      <c r="D6" s="142" t="s">
        <v>153</v>
      </c>
      <c r="E6" s="141" t="s">
        <v>154</v>
      </c>
      <c r="F6" s="140" t="s">
        <v>155</v>
      </c>
      <c r="G6" s="141" t="s">
        <v>29</v>
      </c>
      <c r="H6" s="144" t="s">
        <v>30</v>
      </c>
      <c r="I6" s="144" t="s">
        <v>156</v>
      </c>
      <c r="J6" s="144" t="s">
        <v>31</v>
      </c>
      <c r="K6" s="144" t="s">
        <v>157</v>
      </c>
      <c r="L6" s="144" t="s">
        <v>158</v>
      </c>
      <c r="M6" s="144" t="s">
        <v>159</v>
      </c>
      <c r="N6" s="144" t="s">
        <v>160</v>
      </c>
      <c r="O6" s="144" t="s">
        <v>161</v>
      </c>
      <c r="P6" s="144" t="s">
        <v>162</v>
      </c>
      <c r="Q6" s="144" t="s">
        <v>163</v>
      </c>
      <c r="R6" s="144" t="s">
        <v>164</v>
      </c>
      <c r="S6" s="144" t="s">
        <v>165</v>
      </c>
      <c r="T6" s="144" t="s">
        <v>166</v>
      </c>
      <c r="U6" s="144" t="s">
        <v>167</v>
      </c>
      <c r="V6" s="144" t="s">
        <v>168</v>
      </c>
      <c r="W6" s="144" t="s">
        <v>169</v>
      </c>
      <c r="X6" s="144" t="s">
        <v>170</v>
      </c>
    </row>
    <row r="7" spans="1:60" hidden="1" x14ac:dyDescent="0.2">
      <c r="A7" s="3"/>
      <c r="B7" s="4"/>
      <c r="C7" s="4"/>
      <c r="D7" s="6"/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</row>
    <row r="8" spans="1:60" x14ac:dyDescent="0.2">
      <c r="A8" s="160" t="s">
        <v>171</v>
      </c>
      <c r="B8" s="161" t="s">
        <v>66</v>
      </c>
      <c r="C8" s="176" t="s">
        <v>67</v>
      </c>
      <c r="D8" s="162"/>
      <c r="E8" s="163"/>
      <c r="F8" s="164"/>
      <c r="G8" s="164">
        <f>SUMIF(AG9:AG45,"&lt;&gt;NOR",G9:G45)</f>
        <v>0</v>
      </c>
      <c r="H8" s="164"/>
      <c r="I8" s="164">
        <f>SUM(I9:I45)</f>
        <v>0</v>
      </c>
      <c r="J8" s="164"/>
      <c r="K8" s="164">
        <f>SUM(K9:K45)</f>
        <v>0</v>
      </c>
      <c r="L8" s="164"/>
      <c r="M8" s="164">
        <f>SUM(M9:M45)</f>
        <v>0</v>
      </c>
      <c r="N8" s="164"/>
      <c r="O8" s="164">
        <f>SUM(O9:O45)</f>
        <v>9.3800000000000008</v>
      </c>
      <c r="P8" s="164"/>
      <c r="Q8" s="164">
        <f>SUM(Q9:Q45)</f>
        <v>0</v>
      </c>
      <c r="R8" s="164"/>
      <c r="S8" s="164"/>
      <c r="T8" s="165"/>
      <c r="U8" s="159"/>
      <c r="V8" s="159">
        <f>SUM(V9:V45)</f>
        <v>324.64</v>
      </c>
      <c r="W8" s="159"/>
      <c r="X8" s="159"/>
      <c r="AG8" t="s">
        <v>172</v>
      </c>
    </row>
    <row r="9" spans="1:60" outlineLevel="1" x14ac:dyDescent="0.2">
      <c r="A9" s="166">
        <v>1</v>
      </c>
      <c r="B9" s="167" t="s">
        <v>180</v>
      </c>
      <c r="C9" s="177" t="s">
        <v>712</v>
      </c>
      <c r="D9" s="168" t="s">
        <v>181</v>
      </c>
      <c r="E9" s="169">
        <v>468.9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1">
        <f>G9*(1+L9/100)</f>
        <v>0</v>
      </c>
      <c r="N9" s="171">
        <v>0</v>
      </c>
      <c r="O9" s="171">
        <f>ROUND(E9*N9,2)</f>
        <v>0</v>
      </c>
      <c r="P9" s="171">
        <v>0</v>
      </c>
      <c r="Q9" s="171">
        <f>ROUND(E9*P9,2)</f>
        <v>0</v>
      </c>
      <c r="R9" s="171" t="s">
        <v>277</v>
      </c>
      <c r="S9" s="171" t="s">
        <v>182</v>
      </c>
      <c r="T9" s="172" t="s">
        <v>182</v>
      </c>
      <c r="U9" s="155">
        <v>0.02</v>
      </c>
      <c r="V9" s="155">
        <f>ROUND(E9*U9,2)</f>
        <v>9.3800000000000008</v>
      </c>
      <c r="W9" s="155"/>
      <c r="X9" s="155" t="s">
        <v>176</v>
      </c>
      <c r="Y9" s="145"/>
      <c r="Z9" s="145"/>
      <c r="AA9" s="145"/>
      <c r="AB9" s="145"/>
      <c r="AC9" s="145"/>
      <c r="AD9" s="145"/>
      <c r="AE9" s="145"/>
      <c r="AF9" s="145"/>
      <c r="AG9" s="145" t="s">
        <v>177</v>
      </c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</row>
    <row r="10" spans="1:60" outlineLevel="1" x14ac:dyDescent="0.2">
      <c r="A10" s="152"/>
      <c r="B10" s="153"/>
      <c r="C10" s="247" t="s">
        <v>713</v>
      </c>
      <c r="D10" s="248"/>
      <c r="E10" s="248"/>
      <c r="F10" s="248"/>
      <c r="G10" s="248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45"/>
      <c r="Z10" s="145"/>
      <c r="AA10" s="145"/>
      <c r="AB10" s="145"/>
      <c r="AC10" s="145"/>
      <c r="AD10" s="145"/>
      <c r="AE10" s="145"/>
      <c r="AF10" s="145"/>
      <c r="AG10" s="145" t="s">
        <v>207</v>
      </c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</row>
    <row r="11" spans="1:60" outlineLevel="1" x14ac:dyDescent="0.2">
      <c r="A11" s="152"/>
      <c r="B11" s="153"/>
      <c r="C11" s="178" t="s">
        <v>775</v>
      </c>
      <c r="D11" s="157"/>
      <c r="E11" s="158">
        <v>468.9</v>
      </c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45"/>
      <c r="Z11" s="145"/>
      <c r="AA11" s="145"/>
      <c r="AB11" s="145"/>
      <c r="AC11" s="145"/>
      <c r="AD11" s="145"/>
      <c r="AE11" s="145"/>
      <c r="AF11" s="145"/>
      <c r="AG11" s="145" t="s">
        <v>178</v>
      </c>
      <c r="AH11" s="145">
        <v>0</v>
      </c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</row>
    <row r="12" spans="1:60" outlineLevel="1" x14ac:dyDescent="0.2">
      <c r="A12" s="152"/>
      <c r="B12" s="153"/>
      <c r="C12" s="239"/>
      <c r="D12" s="240"/>
      <c r="E12" s="240"/>
      <c r="F12" s="240"/>
      <c r="G12" s="240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45"/>
      <c r="Z12" s="145"/>
      <c r="AA12" s="145"/>
      <c r="AB12" s="145"/>
      <c r="AC12" s="145"/>
      <c r="AD12" s="145"/>
      <c r="AE12" s="145"/>
      <c r="AF12" s="145"/>
      <c r="AG12" s="145" t="s">
        <v>179</v>
      </c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</row>
    <row r="13" spans="1:60" outlineLevel="1" x14ac:dyDescent="0.2">
      <c r="A13" s="166">
        <v>2</v>
      </c>
      <c r="B13" s="167" t="s">
        <v>776</v>
      </c>
      <c r="C13" s="177" t="s">
        <v>777</v>
      </c>
      <c r="D13" s="168" t="s">
        <v>181</v>
      </c>
      <c r="E13" s="169">
        <v>72</v>
      </c>
      <c r="F13" s="170"/>
      <c r="G13" s="171">
        <f>ROUND(E13*F13,2)</f>
        <v>0</v>
      </c>
      <c r="H13" s="170"/>
      <c r="I13" s="171">
        <f>ROUND(E13*H13,2)</f>
        <v>0</v>
      </c>
      <c r="J13" s="170"/>
      <c r="K13" s="171">
        <f>ROUND(E13*J13,2)</f>
        <v>0</v>
      </c>
      <c r="L13" s="171">
        <v>21</v>
      </c>
      <c r="M13" s="171">
        <f>G13*(1+L13/100)</f>
        <v>0</v>
      </c>
      <c r="N13" s="171">
        <v>0</v>
      </c>
      <c r="O13" s="171">
        <f>ROUND(E13*N13,2)</f>
        <v>0</v>
      </c>
      <c r="P13" s="171">
        <v>0</v>
      </c>
      <c r="Q13" s="171">
        <f>ROUND(E13*P13,2)</f>
        <v>0</v>
      </c>
      <c r="R13" s="171" t="s">
        <v>277</v>
      </c>
      <c r="S13" s="171" t="s">
        <v>182</v>
      </c>
      <c r="T13" s="172" t="s">
        <v>182</v>
      </c>
      <c r="U13" s="155">
        <v>0.42199999999999999</v>
      </c>
      <c r="V13" s="155">
        <f>ROUND(E13*U13,2)</f>
        <v>30.38</v>
      </c>
      <c r="W13" s="155"/>
      <c r="X13" s="155" t="s">
        <v>176</v>
      </c>
      <c r="Y13" s="145"/>
      <c r="Z13" s="145"/>
      <c r="AA13" s="145"/>
      <c r="AB13" s="145"/>
      <c r="AC13" s="145"/>
      <c r="AD13" s="145"/>
      <c r="AE13" s="145"/>
      <c r="AF13" s="145"/>
      <c r="AG13" s="145" t="s">
        <v>177</v>
      </c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</row>
    <row r="14" spans="1:60" outlineLevel="1" x14ac:dyDescent="0.2">
      <c r="A14" s="152"/>
      <c r="B14" s="153"/>
      <c r="C14" s="247" t="s">
        <v>714</v>
      </c>
      <c r="D14" s="248"/>
      <c r="E14" s="248"/>
      <c r="F14" s="248"/>
      <c r="G14" s="248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45"/>
      <c r="Z14" s="145"/>
      <c r="AA14" s="145"/>
      <c r="AB14" s="145"/>
      <c r="AC14" s="145"/>
      <c r="AD14" s="145"/>
      <c r="AE14" s="145"/>
      <c r="AF14" s="145"/>
      <c r="AG14" s="145" t="s">
        <v>207</v>
      </c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74" t="str">
        <f>C14</f>
        <v>s přemístěním výkopku v příčných profilech na vzdálenost do 15 m nebo s naložením na dopravní prostředek.</v>
      </c>
      <c r="BB14" s="145"/>
      <c r="BC14" s="145"/>
      <c r="BD14" s="145"/>
      <c r="BE14" s="145"/>
      <c r="BF14" s="145"/>
      <c r="BG14" s="145"/>
      <c r="BH14" s="145"/>
    </row>
    <row r="15" spans="1:60" outlineLevel="1" x14ac:dyDescent="0.2">
      <c r="A15" s="152"/>
      <c r="B15" s="153"/>
      <c r="C15" s="178" t="s">
        <v>778</v>
      </c>
      <c r="D15" s="157"/>
      <c r="E15" s="158">
        <v>72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45"/>
      <c r="Z15" s="145"/>
      <c r="AA15" s="145"/>
      <c r="AB15" s="145"/>
      <c r="AC15" s="145"/>
      <c r="AD15" s="145"/>
      <c r="AE15" s="145"/>
      <c r="AF15" s="145"/>
      <c r="AG15" s="145" t="s">
        <v>178</v>
      </c>
      <c r="AH15" s="145">
        <v>0</v>
      </c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</row>
    <row r="16" spans="1:60" outlineLevel="1" x14ac:dyDescent="0.2">
      <c r="A16" s="152"/>
      <c r="B16" s="153"/>
      <c r="C16" s="239"/>
      <c r="D16" s="240"/>
      <c r="E16" s="240"/>
      <c r="F16" s="240"/>
      <c r="G16" s="240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45"/>
      <c r="Z16" s="145"/>
      <c r="AA16" s="145"/>
      <c r="AB16" s="145"/>
      <c r="AC16" s="145"/>
      <c r="AD16" s="145"/>
      <c r="AE16" s="145"/>
      <c r="AF16" s="145"/>
      <c r="AG16" s="145" t="s">
        <v>179</v>
      </c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</row>
    <row r="17" spans="1:60" outlineLevel="1" x14ac:dyDescent="0.2">
      <c r="A17" s="166">
        <v>3</v>
      </c>
      <c r="B17" s="167" t="s">
        <v>186</v>
      </c>
      <c r="C17" s="177" t="s">
        <v>280</v>
      </c>
      <c r="D17" s="168" t="s">
        <v>181</v>
      </c>
      <c r="E17" s="169">
        <v>72</v>
      </c>
      <c r="F17" s="170"/>
      <c r="G17" s="171">
        <f>ROUND(E17*F17,2)</f>
        <v>0</v>
      </c>
      <c r="H17" s="170"/>
      <c r="I17" s="171">
        <f>ROUND(E17*H17,2)</f>
        <v>0</v>
      </c>
      <c r="J17" s="170"/>
      <c r="K17" s="171">
        <f>ROUND(E17*J17,2)</f>
        <v>0</v>
      </c>
      <c r="L17" s="171">
        <v>21</v>
      </c>
      <c r="M17" s="171">
        <f>G17*(1+L17/100)</f>
        <v>0</v>
      </c>
      <c r="N17" s="171">
        <v>0</v>
      </c>
      <c r="O17" s="171">
        <f>ROUND(E17*N17,2)</f>
        <v>0</v>
      </c>
      <c r="P17" s="171">
        <v>0</v>
      </c>
      <c r="Q17" s="171">
        <f>ROUND(E17*P17,2)</f>
        <v>0</v>
      </c>
      <c r="R17" s="171" t="s">
        <v>277</v>
      </c>
      <c r="S17" s="171" t="s">
        <v>182</v>
      </c>
      <c r="T17" s="172" t="s">
        <v>182</v>
      </c>
      <c r="U17" s="155">
        <v>0.01</v>
      </c>
      <c r="V17" s="155">
        <f>ROUND(E17*U17,2)</f>
        <v>0.72</v>
      </c>
      <c r="W17" s="155"/>
      <c r="X17" s="155" t="s">
        <v>176</v>
      </c>
      <c r="Y17" s="145"/>
      <c r="Z17" s="145"/>
      <c r="AA17" s="145"/>
      <c r="AB17" s="145"/>
      <c r="AC17" s="145"/>
      <c r="AD17" s="145"/>
      <c r="AE17" s="145"/>
      <c r="AF17" s="145"/>
      <c r="AG17" s="145" t="s">
        <v>177</v>
      </c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</row>
    <row r="18" spans="1:60" outlineLevel="1" x14ac:dyDescent="0.2">
      <c r="A18" s="152"/>
      <c r="B18" s="153"/>
      <c r="C18" s="247" t="s">
        <v>281</v>
      </c>
      <c r="D18" s="248"/>
      <c r="E18" s="248"/>
      <c r="F18" s="248"/>
      <c r="G18" s="248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45"/>
      <c r="Z18" s="145"/>
      <c r="AA18" s="145"/>
      <c r="AB18" s="145"/>
      <c r="AC18" s="145"/>
      <c r="AD18" s="145"/>
      <c r="AE18" s="145"/>
      <c r="AF18" s="145"/>
      <c r="AG18" s="145" t="s">
        <v>207</v>
      </c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</row>
    <row r="19" spans="1:60" outlineLevel="1" x14ac:dyDescent="0.2">
      <c r="A19" s="152"/>
      <c r="B19" s="153"/>
      <c r="C19" s="178" t="s">
        <v>778</v>
      </c>
      <c r="D19" s="157"/>
      <c r="E19" s="158">
        <v>72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45"/>
      <c r="Z19" s="145"/>
      <c r="AA19" s="145"/>
      <c r="AB19" s="145"/>
      <c r="AC19" s="145"/>
      <c r="AD19" s="145"/>
      <c r="AE19" s="145"/>
      <c r="AF19" s="145"/>
      <c r="AG19" s="145" t="s">
        <v>178</v>
      </c>
      <c r="AH19" s="145">
        <v>0</v>
      </c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</row>
    <row r="20" spans="1:60" outlineLevel="1" x14ac:dyDescent="0.2">
      <c r="A20" s="152"/>
      <c r="B20" s="153"/>
      <c r="C20" s="239"/>
      <c r="D20" s="240"/>
      <c r="E20" s="240"/>
      <c r="F20" s="240"/>
      <c r="G20" s="240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45"/>
      <c r="Z20" s="145"/>
      <c r="AA20" s="145"/>
      <c r="AB20" s="145"/>
      <c r="AC20" s="145"/>
      <c r="AD20" s="145"/>
      <c r="AE20" s="145"/>
      <c r="AF20" s="145"/>
      <c r="AG20" s="145" t="s">
        <v>179</v>
      </c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</row>
    <row r="21" spans="1:60" ht="22.5" outlineLevel="1" x14ac:dyDescent="0.2">
      <c r="A21" s="166">
        <v>4</v>
      </c>
      <c r="B21" s="167" t="s">
        <v>188</v>
      </c>
      <c r="C21" s="177" t="s">
        <v>282</v>
      </c>
      <c r="D21" s="168" t="s">
        <v>181</v>
      </c>
      <c r="E21" s="169">
        <v>72</v>
      </c>
      <c r="F21" s="170"/>
      <c r="G21" s="171">
        <f>ROUND(E21*F21,2)</f>
        <v>0</v>
      </c>
      <c r="H21" s="170"/>
      <c r="I21" s="171">
        <f>ROUND(E21*H21,2)</f>
        <v>0</v>
      </c>
      <c r="J21" s="170"/>
      <c r="K21" s="171">
        <f>ROUND(E21*J21,2)</f>
        <v>0</v>
      </c>
      <c r="L21" s="171">
        <v>21</v>
      </c>
      <c r="M21" s="171">
        <f>G21*(1+L21/100)</f>
        <v>0</v>
      </c>
      <c r="N21" s="171">
        <v>0</v>
      </c>
      <c r="O21" s="171">
        <f>ROUND(E21*N21,2)</f>
        <v>0</v>
      </c>
      <c r="P21" s="171">
        <v>0</v>
      </c>
      <c r="Q21" s="171">
        <f>ROUND(E21*P21,2)</f>
        <v>0</v>
      </c>
      <c r="R21" s="171" t="s">
        <v>277</v>
      </c>
      <c r="S21" s="171" t="s">
        <v>182</v>
      </c>
      <c r="T21" s="172" t="s">
        <v>182</v>
      </c>
      <c r="U21" s="155">
        <v>0.01</v>
      </c>
      <c r="V21" s="155">
        <f>ROUND(E21*U21,2)</f>
        <v>0.72</v>
      </c>
      <c r="W21" s="155"/>
      <c r="X21" s="155" t="s">
        <v>176</v>
      </c>
      <c r="Y21" s="145"/>
      <c r="Z21" s="145"/>
      <c r="AA21" s="145"/>
      <c r="AB21" s="145"/>
      <c r="AC21" s="145"/>
      <c r="AD21" s="145"/>
      <c r="AE21" s="145"/>
      <c r="AF21" s="145"/>
      <c r="AG21" s="145" t="s">
        <v>177</v>
      </c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</row>
    <row r="22" spans="1:60" outlineLevel="1" x14ac:dyDescent="0.2">
      <c r="A22" s="152"/>
      <c r="B22" s="153"/>
      <c r="C22" s="178" t="s">
        <v>778</v>
      </c>
      <c r="D22" s="157"/>
      <c r="E22" s="158">
        <v>72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45"/>
      <c r="Z22" s="145"/>
      <c r="AA22" s="145"/>
      <c r="AB22" s="145"/>
      <c r="AC22" s="145"/>
      <c r="AD22" s="145"/>
      <c r="AE22" s="145"/>
      <c r="AF22" s="145"/>
      <c r="AG22" s="145" t="s">
        <v>178</v>
      </c>
      <c r="AH22" s="145">
        <v>0</v>
      </c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</row>
    <row r="23" spans="1:60" outlineLevel="1" x14ac:dyDescent="0.2">
      <c r="A23" s="152"/>
      <c r="B23" s="153"/>
      <c r="C23" s="239"/>
      <c r="D23" s="240"/>
      <c r="E23" s="240"/>
      <c r="F23" s="240"/>
      <c r="G23" s="240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45"/>
      <c r="Z23" s="145"/>
      <c r="AA23" s="145"/>
      <c r="AB23" s="145"/>
      <c r="AC23" s="145"/>
      <c r="AD23" s="145"/>
      <c r="AE23" s="145"/>
      <c r="AF23" s="145"/>
      <c r="AG23" s="145" t="s">
        <v>179</v>
      </c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</row>
    <row r="24" spans="1:60" ht="22.5" outlineLevel="1" x14ac:dyDescent="0.2">
      <c r="A24" s="166">
        <v>5</v>
      </c>
      <c r="B24" s="167" t="s">
        <v>189</v>
      </c>
      <c r="C24" s="177" t="s">
        <v>715</v>
      </c>
      <c r="D24" s="168" t="s">
        <v>181</v>
      </c>
      <c r="E24" s="169">
        <v>159</v>
      </c>
      <c r="F24" s="170"/>
      <c r="G24" s="171">
        <f>ROUND(E24*F24,2)</f>
        <v>0</v>
      </c>
      <c r="H24" s="170"/>
      <c r="I24" s="171">
        <f>ROUND(E24*H24,2)</f>
        <v>0</v>
      </c>
      <c r="J24" s="170"/>
      <c r="K24" s="171">
        <f>ROUND(E24*J24,2)</f>
        <v>0</v>
      </c>
      <c r="L24" s="171">
        <v>21</v>
      </c>
      <c r="M24" s="171">
        <f>G24*(1+L24/100)</f>
        <v>0</v>
      </c>
      <c r="N24" s="171">
        <v>0</v>
      </c>
      <c r="O24" s="171">
        <f>ROUND(E24*N24,2)</f>
        <v>0</v>
      </c>
      <c r="P24" s="171">
        <v>0</v>
      </c>
      <c r="Q24" s="171">
        <f>ROUND(E24*P24,2)</f>
        <v>0</v>
      </c>
      <c r="R24" s="171" t="s">
        <v>277</v>
      </c>
      <c r="S24" s="171" t="s">
        <v>182</v>
      </c>
      <c r="T24" s="172" t="s">
        <v>182</v>
      </c>
      <c r="U24" s="155">
        <v>0.2</v>
      </c>
      <c r="V24" s="155">
        <f>ROUND(E24*U24,2)</f>
        <v>31.8</v>
      </c>
      <c r="W24" s="155"/>
      <c r="X24" s="155" t="s">
        <v>176</v>
      </c>
      <c r="Y24" s="145"/>
      <c r="Z24" s="145"/>
      <c r="AA24" s="145"/>
      <c r="AB24" s="145"/>
      <c r="AC24" s="145"/>
      <c r="AD24" s="145"/>
      <c r="AE24" s="145"/>
      <c r="AF24" s="145"/>
      <c r="AG24" s="145" t="s">
        <v>177</v>
      </c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</row>
    <row r="25" spans="1:60" outlineLevel="1" x14ac:dyDescent="0.2">
      <c r="A25" s="152"/>
      <c r="B25" s="153"/>
      <c r="C25" s="247" t="s">
        <v>716</v>
      </c>
      <c r="D25" s="248"/>
      <c r="E25" s="248"/>
      <c r="F25" s="248"/>
      <c r="G25" s="248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45"/>
      <c r="Z25" s="145"/>
      <c r="AA25" s="145"/>
      <c r="AB25" s="145"/>
      <c r="AC25" s="145"/>
      <c r="AD25" s="145"/>
      <c r="AE25" s="145"/>
      <c r="AF25" s="145"/>
      <c r="AG25" s="145" t="s">
        <v>207</v>
      </c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</row>
    <row r="26" spans="1:60" outlineLevel="1" x14ac:dyDescent="0.2">
      <c r="A26" s="152"/>
      <c r="B26" s="153"/>
      <c r="C26" s="249" t="s">
        <v>190</v>
      </c>
      <c r="D26" s="250"/>
      <c r="E26" s="250"/>
      <c r="F26" s="250"/>
      <c r="G26" s="250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45"/>
      <c r="Z26" s="145"/>
      <c r="AA26" s="145"/>
      <c r="AB26" s="145"/>
      <c r="AC26" s="145"/>
      <c r="AD26" s="145"/>
      <c r="AE26" s="145"/>
      <c r="AF26" s="145"/>
      <c r="AG26" s="145" t="s">
        <v>191</v>
      </c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</row>
    <row r="27" spans="1:60" outlineLevel="1" x14ac:dyDescent="0.2">
      <c r="A27" s="152"/>
      <c r="B27" s="153"/>
      <c r="C27" s="178" t="s">
        <v>779</v>
      </c>
      <c r="D27" s="157"/>
      <c r="E27" s="158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45"/>
      <c r="Z27" s="145"/>
      <c r="AA27" s="145"/>
      <c r="AB27" s="145"/>
      <c r="AC27" s="145"/>
      <c r="AD27" s="145"/>
      <c r="AE27" s="145"/>
      <c r="AF27" s="145"/>
      <c r="AG27" s="145" t="s">
        <v>178</v>
      </c>
      <c r="AH27" s="145">
        <v>0</v>
      </c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</row>
    <row r="28" spans="1:60" outlineLevel="1" x14ac:dyDescent="0.2">
      <c r="A28" s="152"/>
      <c r="B28" s="153"/>
      <c r="C28" s="178" t="s">
        <v>780</v>
      </c>
      <c r="D28" s="157"/>
      <c r="E28" s="158">
        <v>155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45"/>
      <c r="Z28" s="145"/>
      <c r="AA28" s="145"/>
      <c r="AB28" s="145"/>
      <c r="AC28" s="145"/>
      <c r="AD28" s="145"/>
      <c r="AE28" s="145"/>
      <c r="AF28" s="145"/>
      <c r="AG28" s="145" t="s">
        <v>178</v>
      </c>
      <c r="AH28" s="145">
        <v>0</v>
      </c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</row>
    <row r="29" spans="1:60" outlineLevel="1" x14ac:dyDescent="0.2">
      <c r="A29" s="152"/>
      <c r="B29" s="153"/>
      <c r="C29" s="178" t="s">
        <v>717</v>
      </c>
      <c r="D29" s="157"/>
      <c r="E29" s="158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45"/>
      <c r="Z29" s="145"/>
      <c r="AA29" s="145"/>
      <c r="AB29" s="145"/>
      <c r="AC29" s="145"/>
      <c r="AD29" s="145"/>
      <c r="AE29" s="145"/>
      <c r="AF29" s="145"/>
      <c r="AG29" s="145" t="s">
        <v>178</v>
      </c>
      <c r="AH29" s="145">
        <v>0</v>
      </c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</row>
    <row r="30" spans="1:60" outlineLevel="1" x14ac:dyDescent="0.2">
      <c r="A30" s="152"/>
      <c r="B30" s="153"/>
      <c r="C30" s="178" t="s">
        <v>781</v>
      </c>
      <c r="D30" s="157"/>
      <c r="E30" s="158">
        <v>4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45"/>
      <c r="Z30" s="145"/>
      <c r="AA30" s="145"/>
      <c r="AB30" s="145"/>
      <c r="AC30" s="145"/>
      <c r="AD30" s="145"/>
      <c r="AE30" s="145"/>
      <c r="AF30" s="145"/>
      <c r="AG30" s="145" t="s">
        <v>178</v>
      </c>
      <c r="AH30" s="145">
        <v>0</v>
      </c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</row>
    <row r="31" spans="1:60" outlineLevel="1" x14ac:dyDescent="0.2">
      <c r="A31" s="152"/>
      <c r="B31" s="153"/>
      <c r="C31" s="239"/>
      <c r="D31" s="240"/>
      <c r="E31" s="240"/>
      <c r="F31" s="240"/>
      <c r="G31" s="240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45"/>
      <c r="Z31" s="145"/>
      <c r="AA31" s="145"/>
      <c r="AB31" s="145"/>
      <c r="AC31" s="145"/>
      <c r="AD31" s="145"/>
      <c r="AE31" s="145"/>
      <c r="AF31" s="145"/>
      <c r="AG31" s="145" t="s">
        <v>179</v>
      </c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</row>
    <row r="32" spans="1:60" outlineLevel="1" x14ac:dyDescent="0.2">
      <c r="A32" s="166">
        <v>6</v>
      </c>
      <c r="B32" s="167" t="s">
        <v>192</v>
      </c>
      <c r="C32" s="177" t="s">
        <v>718</v>
      </c>
      <c r="D32" s="168" t="s">
        <v>193</v>
      </c>
      <c r="E32" s="169">
        <v>1563</v>
      </c>
      <c r="F32" s="170"/>
      <c r="G32" s="171">
        <f>ROUND(E32*F32,2)</f>
        <v>0</v>
      </c>
      <c r="H32" s="170"/>
      <c r="I32" s="171">
        <f>ROUND(E32*H32,2)</f>
        <v>0</v>
      </c>
      <c r="J32" s="170"/>
      <c r="K32" s="171">
        <f>ROUND(E32*J32,2)</f>
        <v>0</v>
      </c>
      <c r="L32" s="171">
        <v>21</v>
      </c>
      <c r="M32" s="171">
        <f>G32*(1+L32/100)</f>
        <v>0</v>
      </c>
      <c r="N32" s="171">
        <v>0</v>
      </c>
      <c r="O32" s="171">
        <f>ROUND(E32*N32,2)</f>
        <v>0</v>
      </c>
      <c r="P32" s="171">
        <v>0</v>
      </c>
      <c r="Q32" s="171">
        <f>ROUND(E32*P32,2)</f>
        <v>0</v>
      </c>
      <c r="R32" s="171" t="s">
        <v>277</v>
      </c>
      <c r="S32" s="171" t="s">
        <v>182</v>
      </c>
      <c r="T32" s="172" t="s">
        <v>182</v>
      </c>
      <c r="U32" s="155">
        <v>0.02</v>
      </c>
      <c r="V32" s="155">
        <f>ROUND(E32*U32,2)</f>
        <v>31.26</v>
      </c>
      <c r="W32" s="155"/>
      <c r="X32" s="155" t="s">
        <v>176</v>
      </c>
      <c r="Y32" s="145"/>
      <c r="Z32" s="145"/>
      <c r="AA32" s="145"/>
      <c r="AB32" s="145"/>
      <c r="AC32" s="145"/>
      <c r="AD32" s="145"/>
      <c r="AE32" s="145"/>
      <c r="AF32" s="145"/>
      <c r="AG32" s="145" t="s">
        <v>177</v>
      </c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</row>
    <row r="33" spans="1:60" outlineLevel="1" x14ac:dyDescent="0.2">
      <c r="A33" s="152"/>
      <c r="B33" s="153"/>
      <c r="C33" s="247" t="s">
        <v>719</v>
      </c>
      <c r="D33" s="248"/>
      <c r="E33" s="248"/>
      <c r="F33" s="248"/>
      <c r="G33" s="248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45"/>
      <c r="Z33" s="145"/>
      <c r="AA33" s="145"/>
      <c r="AB33" s="145"/>
      <c r="AC33" s="145"/>
      <c r="AD33" s="145"/>
      <c r="AE33" s="145"/>
      <c r="AF33" s="145"/>
      <c r="AG33" s="145" t="s">
        <v>207</v>
      </c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</row>
    <row r="34" spans="1:60" outlineLevel="1" x14ac:dyDescent="0.2">
      <c r="A34" s="152"/>
      <c r="B34" s="153"/>
      <c r="C34" s="178" t="s">
        <v>782</v>
      </c>
      <c r="D34" s="157"/>
      <c r="E34" s="158">
        <v>1563</v>
      </c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45"/>
      <c r="Z34" s="145"/>
      <c r="AA34" s="145"/>
      <c r="AB34" s="145"/>
      <c r="AC34" s="145"/>
      <c r="AD34" s="145"/>
      <c r="AE34" s="145"/>
      <c r="AF34" s="145"/>
      <c r="AG34" s="145" t="s">
        <v>178</v>
      </c>
      <c r="AH34" s="145">
        <v>0</v>
      </c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</row>
    <row r="35" spans="1:60" outlineLevel="1" x14ac:dyDescent="0.2">
      <c r="A35" s="152"/>
      <c r="B35" s="153"/>
      <c r="C35" s="239"/>
      <c r="D35" s="240"/>
      <c r="E35" s="240"/>
      <c r="F35" s="240"/>
      <c r="G35" s="240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45"/>
      <c r="Z35" s="145"/>
      <c r="AA35" s="145"/>
      <c r="AB35" s="145"/>
      <c r="AC35" s="145"/>
      <c r="AD35" s="145"/>
      <c r="AE35" s="145"/>
      <c r="AF35" s="145"/>
      <c r="AG35" s="145" t="s">
        <v>179</v>
      </c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</row>
    <row r="36" spans="1:60" ht="22.5" outlineLevel="1" x14ac:dyDescent="0.2">
      <c r="A36" s="166">
        <v>7</v>
      </c>
      <c r="B36" s="167" t="s">
        <v>194</v>
      </c>
      <c r="C36" s="177" t="s">
        <v>720</v>
      </c>
      <c r="D36" s="168" t="s">
        <v>193</v>
      </c>
      <c r="E36" s="169">
        <v>1563</v>
      </c>
      <c r="F36" s="170"/>
      <c r="G36" s="171">
        <f>ROUND(E36*F36,2)</f>
        <v>0</v>
      </c>
      <c r="H36" s="170"/>
      <c r="I36" s="171">
        <f>ROUND(E36*H36,2)</f>
        <v>0</v>
      </c>
      <c r="J36" s="170"/>
      <c r="K36" s="171">
        <f>ROUND(E36*J36,2)</f>
        <v>0</v>
      </c>
      <c r="L36" s="171">
        <v>21</v>
      </c>
      <c r="M36" s="171">
        <f>G36*(1+L36/100)</f>
        <v>0</v>
      </c>
      <c r="N36" s="171">
        <v>0</v>
      </c>
      <c r="O36" s="171">
        <f>ROUND(E36*N36,2)</f>
        <v>0</v>
      </c>
      <c r="P36" s="171">
        <v>0</v>
      </c>
      <c r="Q36" s="171">
        <f>ROUND(E36*P36,2)</f>
        <v>0</v>
      </c>
      <c r="R36" s="171" t="s">
        <v>721</v>
      </c>
      <c r="S36" s="171" t="s">
        <v>182</v>
      </c>
      <c r="T36" s="172" t="s">
        <v>182</v>
      </c>
      <c r="U36" s="155">
        <v>0.09</v>
      </c>
      <c r="V36" s="155">
        <f>ROUND(E36*U36,2)</f>
        <v>140.66999999999999</v>
      </c>
      <c r="W36" s="155"/>
      <c r="X36" s="155" t="s">
        <v>176</v>
      </c>
      <c r="Y36" s="145"/>
      <c r="Z36" s="145"/>
      <c r="AA36" s="145"/>
      <c r="AB36" s="145"/>
      <c r="AC36" s="145"/>
      <c r="AD36" s="145"/>
      <c r="AE36" s="145"/>
      <c r="AF36" s="145"/>
      <c r="AG36" s="145" t="s">
        <v>177</v>
      </c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</row>
    <row r="37" spans="1:60" outlineLevel="1" x14ac:dyDescent="0.2">
      <c r="A37" s="152"/>
      <c r="B37" s="153"/>
      <c r="C37" s="247" t="s">
        <v>722</v>
      </c>
      <c r="D37" s="248"/>
      <c r="E37" s="248"/>
      <c r="F37" s="248"/>
      <c r="G37" s="248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45"/>
      <c r="Z37" s="145"/>
      <c r="AA37" s="145"/>
      <c r="AB37" s="145"/>
      <c r="AC37" s="145"/>
      <c r="AD37" s="145"/>
      <c r="AE37" s="145"/>
      <c r="AF37" s="145"/>
      <c r="AG37" s="145" t="s">
        <v>207</v>
      </c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</row>
    <row r="38" spans="1:60" outlineLevel="1" x14ac:dyDescent="0.2">
      <c r="A38" s="152"/>
      <c r="B38" s="153"/>
      <c r="C38" s="178" t="s">
        <v>782</v>
      </c>
      <c r="D38" s="157"/>
      <c r="E38" s="158">
        <v>1563</v>
      </c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45"/>
      <c r="Z38" s="145"/>
      <c r="AA38" s="145"/>
      <c r="AB38" s="145"/>
      <c r="AC38" s="145"/>
      <c r="AD38" s="145"/>
      <c r="AE38" s="145"/>
      <c r="AF38" s="145"/>
      <c r="AG38" s="145" t="s">
        <v>178</v>
      </c>
      <c r="AH38" s="145">
        <v>0</v>
      </c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</row>
    <row r="39" spans="1:60" outlineLevel="1" x14ac:dyDescent="0.2">
      <c r="A39" s="152"/>
      <c r="B39" s="153"/>
      <c r="C39" s="239"/>
      <c r="D39" s="240"/>
      <c r="E39" s="240"/>
      <c r="F39" s="240"/>
      <c r="G39" s="240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45"/>
      <c r="Z39" s="145"/>
      <c r="AA39" s="145"/>
      <c r="AB39" s="145"/>
      <c r="AC39" s="145"/>
      <c r="AD39" s="145"/>
      <c r="AE39" s="145"/>
      <c r="AF39" s="145"/>
      <c r="AG39" s="145" t="s">
        <v>179</v>
      </c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</row>
    <row r="40" spans="1:60" outlineLevel="1" x14ac:dyDescent="0.2">
      <c r="A40" s="166">
        <v>8</v>
      </c>
      <c r="B40" s="167" t="s">
        <v>783</v>
      </c>
      <c r="C40" s="177" t="s">
        <v>784</v>
      </c>
      <c r="D40" s="168" t="s">
        <v>181</v>
      </c>
      <c r="E40" s="169">
        <v>468.9</v>
      </c>
      <c r="F40" s="170"/>
      <c r="G40" s="171">
        <f>ROUND(E40*F40,2)</f>
        <v>0</v>
      </c>
      <c r="H40" s="170"/>
      <c r="I40" s="171">
        <f>ROUND(E40*H40,2)</f>
        <v>0</v>
      </c>
      <c r="J40" s="170"/>
      <c r="K40" s="171">
        <f>ROUND(E40*J40,2)</f>
        <v>0</v>
      </c>
      <c r="L40" s="171">
        <v>21</v>
      </c>
      <c r="M40" s="171">
        <f>G40*(1+L40/100)</f>
        <v>0</v>
      </c>
      <c r="N40" s="171">
        <v>0</v>
      </c>
      <c r="O40" s="171">
        <f>ROUND(E40*N40,2)</f>
        <v>0</v>
      </c>
      <c r="P40" s="171">
        <v>0</v>
      </c>
      <c r="Q40" s="171">
        <f>ROUND(E40*P40,2)</f>
        <v>0</v>
      </c>
      <c r="R40" s="171"/>
      <c r="S40" s="171" t="s">
        <v>174</v>
      </c>
      <c r="T40" s="172" t="s">
        <v>175</v>
      </c>
      <c r="U40" s="155">
        <v>0.17</v>
      </c>
      <c r="V40" s="155">
        <f>ROUND(E40*U40,2)</f>
        <v>79.709999999999994</v>
      </c>
      <c r="W40" s="155"/>
      <c r="X40" s="155" t="s">
        <v>176</v>
      </c>
      <c r="Y40" s="145"/>
      <c r="Z40" s="145"/>
      <c r="AA40" s="145"/>
      <c r="AB40" s="145"/>
      <c r="AC40" s="145"/>
      <c r="AD40" s="145"/>
      <c r="AE40" s="145"/>
      <c r="AF40" s="145"/>
      <c r="AG40" s="145" t="s">
        <v>177</v>
      </c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</row>
    <row r="41" spans="1:60" outlineLevel="1" x14ac:dyDescent="0.2">
      <c r="A41" s="152"/>
      <c r="B41" s="153"/>
      <c r="C41" s="178" t="s">
        <v>775</v>
      </c>
      <c r="D41" s="157"/>
      <c r="E41" s="158">
        <v>468.9</v>
      </c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45"/>
      <c r="Z41" s="145"/>
      <c r="AA41" s="145"/>
      <c r="AB41" s="145"/>
      <c r="AC41" s="145"/>
      <c r="AD41" s="145"/>
      <c r="AE41" s="145"/>
      <c r="AF41" s="145"/>
      <c r="AG41" s="145" t="s">
        <v>178</v>
      </c>
      <c r="AH41" s="145">
        <v>0</v>
      </c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</row>
    <row r="42" spans="1:60" outlineLevel="1" x14ac:dyDescent="0.2">
      <c r="A42" s="152"/>
      <c r="B42" s="153"/>
      <c r="C42" s="239"/>
      <c r="D42" s="240"/>
      <c r="E42" s="240"/>
      <c r="F42" s="240"/>
      <c r="G42" s="240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45"/>
      <c r="Z42" s="145"/>
      <c r="AA42" s="145"/>
      <c r="AB42" s="145"/>
      <c r="AC42" s="145"/>
      <c r="AD42" s="145"/>
      <c r="AE42" s="145"/>
      <c r="AF42" s="145"/>
      <c r="AG42" s="145" t="s">
        <v>179</v>
      </c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</row>
    <row r="43" spans="1:60" outlineLevel="1" x14ac:dyDescent="0.2">
      <c r="A43" s="166">
        <v>9</v>
      </c>
      <c r="B43" s="167" t="s">
        <v>723</v>
      </c>
      <c r="C43" s="177" t="s">
        <v>724</v>
      </c>
      <c r="D43" s="168" t="s">
        <v>198</v>
      </c>
      <c r="E43" s="169">
        <v>9.3780000000000001</v>
      </c>
      <c r="F43" s="170"/>
      <c r="G43" s="171">
        <f>ROUND(E43*F43,2)</f>
        <v>0</v>
      </c>
      <c r="H43" s="170"/>
      <c r="I43" s="171">
        <f>ROUND(E43*H43,2)</f>
        <v>0</v>
      </c>
      <c r="J43" s="170"/>
      <c r="K43" s="171">
        <f>ROUND(E43*J43,2)</f>
        <v>0</v>
      </c>
      <c r="L43" s="171">
        <v>21</v>
      </c>
      <c r="M43" s="171">
        <f>G43*(1+L43/100)</f>
        <v>0</v>
      </c>
      <c r="N43" s="171">
        <v>1</v>
      </c>
      <c r="O43" s="171">
        <f>ROUND(E43*N43,2)</f>
        <v>9.3800000000000008</v>
      </c>
      <c r="P43" s="171">
        <v>0</v>
      </c>
      <c r="Q43" s="171">
        <f>ROUND(E43*P43,2)</f>
        <v>0</v>
      </c>
      <c r="R43" s="171" t="s">
        <v>199</v>
      </c>
      <c r="S43" s="171" t="s">
        <v>182</v>
      </c>
      <c r="T43" s="172" t="s">
        <v>182</v>
      </c>
      <c r="U43" s="155">
        <v>0</v>
      </c>
      <c r="V43" s="155">
        <f>ROUND(E43*U43,2)</f>
        <v>0</v>
      </c>
      <c r="W43" s="155"/>
      <c r="X43" s="155" t="s">
        <v>200</v>
      </c>
      <c r="Y43" s="145"/>
      <c r="Z43" s="145"/>
      <c r="AA43" s="145"/>
      <c r="AB43" s="145"/>
      <c r="AC43" s="145"/>
      <c r="AD43" s="145"/>
      <c r="AE43" s="145"/>
      <c r="AF43" s="145"/>
      <c r="AG43" s="145" t="s">
        <v>525</v>
      </c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</row>
    <row r="44" spans="1:60" outlineLevel="1" x14ac:dyDescent="0.2">
      <c r="A44" s="152"/>
      <c r="B44" s="153"/>
      <c r="C44" s="178" t="s">
        <v>785</v>
      </c>
      <c r="D44" s="157"/>
      <c r="E44" s="158">
        <v>9.3780000000000001</v>
      </c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45"/>
      <c r="Z44" s="145"/>
      <c r="AA44" s="145"/>
      <c r="AB44" s="145"/>
      <c r="AC44" s="145"/>
      <c r="AD44" s="145"/>
      <c r="AE44" s="145"/>
      <c r="AF44" s="145"/>
      <c r="AG44" s="145" t="s">
        <v>178</v>
      </c>
      <c r="AH44" s="145">
        <v>0</v>
      </c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</row>
    <row r="45" spans="1:60" outlineLevel="1" x14ac:dyDescent="0.2">
      <c r="A45" s="152"/>
      <c r="B45" s="153"/>
      <c r="C45" s="239"/>
      <c r="D45" s="240"/>
      <c r="E45" s="240"/>
      <c r="F45" s="240"/>
      <c r="G45" s="240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45"/>
      <c r="Z45" s="145"/>
      <c r="AA45" s="145"/>
      <c r="AB45" s="145"/>
      <c r="AC45" s="145"/>
      <c r="AD45" s="145"/>
      <c r="AE45" s="145"/>
      <c r="AF45" s="145"/>
      <c r="AG45" s="145" t="s">
        <v>179</v>
      </c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</row>
    <row r="46" spans="1:60" x14ac:dyDescent="0.2">
      <c r="A46" s="160" t="s">
        <v>171</v>
      </c>
      <c r="B46" s="161" t="s">
        <v>72</v>
      </c>
      <c r="C46" s="176" t="s">
        <v>73</v>
      </c>
      <c r="D46" s="162"/>
      <c r="E46" s="163"/>
      <c r="F46" s="164"/>
      <c r="G46" s="164">
        <f>SUMIF(AG47:AG56,"&lt;&gt;NOR",G47:G56)</f>
        <v>0</v>
      </c>
      <c r="H46" s="164"/>
      <c r="I46" s="164">
        <f>SUM(I47:I56)</f>
        <v>0</v>
      </c>
      <c r="J46" s="164"/>
      <c r="K46" s="164">
        <f>SUM(K47:K56)</f>
        <v>0</v>
      </c>
      <c r="L46" s="164"/>
      <c r="M46" s="164">
        <f>SUM(M47:M56)</f>
        <v>0</v>
      </c>
      <c r="N46" s="164"/>
      <c r="O46" s="164">
        <f>SUM(O47:O56)</f>
        <v>0.83</v>
      </c>
      <c r="P46" s="164"/>
      <c r="Q46" s="164">
        <f>SUM(Q47:Q56)</f>
        <v>0</v>
      </c>
      <c r="R46" s="164"/>
      <c r="S46" s="164"/>
      <c r="T46" s="165"/>
      <c r="U46" s="159"/>
      <c r="V46" s="159">
        <f>SUM(V47:V56)</f>
        <v>4.24</v>
      </c>
      <c r="W46" s="159"/>
      <c r="X46" s="159"/>
      <c r="AG46" t="s">
        <v>172</v>
      </c>
    </row>
    <row r="47" spans="1:60" outlineLevel="1" x14ac:dyDescent="0.2">
      <c r="A47" s="166">
        <v>10</v>
      </c>
      <c r="B47" s="167" t="s">
        <v>725</v>
      </c>
      <c r="C47" s="177" t="s">
        <v>726</v>
      </c>
      <c r="D47" s="168" t="s">
        <v>181</v>
      </c>
      <c r="E47" s="169">
        <v>0.28125</v>
      </c>
      <c r="F47" s="170"/>
      <c r="G47" s="171">
        <f>ROUND(E47*F47,2)</f>
        <v>0</v>
      </c>
      <c r="H47" s="170"/>
      <c r="I47" s="171">
        <f>ROUND(E47*H47,2)</f>
        <v>0</v>
      </c>
      <c r="J47" s="170"/>
      <c r="K47" s="171">
        <f>ROUND(E47*J47,2)</f>
        <v>0</v>
      </c>
      <c r="L47" s="171">
        <v>21</v>
      </c>
      <c r="M47" s="171">
        <f>G47*(1+L47/100)</f>
        <v>0</v>
      </c>
      <c r="N47" s="171">
        <v>2.5249999999999999</v>
      </c>
      <c r="O47" s="171">
        <f>ROUND(E47*N47,2)</f>
        <v>0.71</v>
      </c>
      <c r="P47" s="171">
        <v>0</v>
      </c>
      <c r="Q47" s="171">
        <f>ROUND(E47*P47,2)</f>
        <v>0</v>
      </c>
      <c r="R47" s="171" t="s">
        <v>205</v>
      </c>
      <c r="S47" s="171" t="s">
        <v>182</v>
      </c>
      <c r="T47" s="172" t="s">
        <v>182</v>
      </c>
      <c r="U47" s="155">
        <v>0.47699999999999998</v>
      </c>
      <c r="V47" s="155">
        <f>ROUND(E47*U47,2)</f>
        <v>0.13</v>
      </c>
      <c r="W47" s="155"/>
      <c r="X47" s="155" t="s">
        <v>176</v>
      </c>
      <c r="Y47" s="145"/>
      <c r="Z47" s="145"/>
      <c r="AA47" s="145"/>
      <c r="AB47" s="145"/>
      <c r="AC47" s="145"/>
      <c r="AD47" s="145"/>
      <c r="AE47" s="145"/>
      <c r="AF47" s="145"/>
      <c r="AG47" s="145" t="s">
        <v>177</v>
      </c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</row>
    <row r="48" spans="1:60" outlineLevel="1" x14ac:dyDescent="0.2">
      <c r="A48" s="152"/>
      <c r="B48" s="153"/>
      <c r="C48" s="178" t="s">
        <v>786</v>
      </c>
      <c r="D48" s="157"/>
      <c r="E48" s="158">
        <v>0.28125</v>
      </c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45"/>
      <c r="Z48" s="145"/>
      <c r="AA48" s="145"/>
      <c r="AB48" s="145"/>
      <c r="AC48" s="145"/>
      <c r="AD48" s="145"/>
      <c r="AE48" s="145"/>
      <c r="AF48" s="145"/>
      <c r="AG48" s="145" t="s">
        <v>178</v>
      </c>
      <c r="AH48" s="145">
        <v>0</v>
      </c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</row>
    <row r="49" spans="1:60" outlineLevel="1" x14ac:dyDescent="0.2">
      <c r="A49" s="152"/>
      <c r="B49" s="153"/>
      <c r="C49" s="239"/>
      <c r="D49" s="240"/>
      <c r="E49" s="240"/>
      <c r="F49" s="240"/>
      <c r="G49" s="240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45"/>
      <c r="Z49" s="145"/>
      <c r="AA49" s="145"/>
      <c r="AB49" s="145"/>
      <c r="AC49" s="145"/>
      <c r="AD49" s="145"/>
      <c r="AE49" s="145"/>
      <c r="AF49" s="145"/>
      <c r="AG49" s="145" t="s">
        <v>179</v>
      </c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</row>
    <row r="50" spans="1:60" outlineLevel="1" x14ac:dyDescent="0.2">
      <c r="A50" s="166">
        <v>11</v>
      </c>
      <c r="B50" s="167" t="s">
        <v>201</v>
      </c>
      <c r="C50" s="177" t="s">
        <v>727</v>
      </c>
      <c r="D50" s="168" t="s">
        <v>193</v>
      </c>
      <c r="E50" s="169">
        <v>3</v>
      </c>
      <c r="F50" s="170"/>
      <c r="G50" s="171">
        <f>ROUND(E50*F50,2)</f>
        <v>0</v>
      </c>
      <c r="H50" s="170"/>
      <c r="I50" s="171">
        <f>ROUND(E50*H50,2)</f>
        <v>0</v>
      </c>
      <c r="J50" s="170"/>
      <c r="K50" s="171">
        <f>ROUND(E50*J50,2)</f>
        <v>0</v>
      </c>
      <c r="L50" s="171">
        <v>21</v>
      </c>
      <c r="M50" s="171">
        <f>G50*(1+L50/100)</f>
        <v>0</v>
      </c>
      <c r="N50" s="171">
        <v>3.9199999999999999E-2</v>
      </c>
      <c r="O50" s="171">
        <f>ROUND(E50*N50,2)</f>
        <v>0.12</v>
      </c>
      <c r="P50" s="171">
        <v>0</v>
      </c>
      <c r="Q50" s="171">
        <f>ROUND(E50*P50,2)</f>
        <v>0</v>
      </c>
      <c r="R50" s="171" t="s">
        <v>205</v>
      </c>
      <c r="S50" s="171" t="s">
        <v>182</v>
      </c>
      <c r="T50" s="172" t="s">
        <v>182</v>
      </c>
      <c r="U50" s="155">
        <v>1.05</v>
      </c>
      <c r="V50" s="155">
        <f>ROUND(E50*U50,2)</f>
        <v>3.15</v>
      </c>
      <c r="W50" s="155"/>
      <c r="X50" s="155" t="s">
        <v>176</v>
      </c>
      <c r="Y50" s="145"/>
      <c r="Z50" s="145"/>
      <c r="AA50" s="145"/>
      <c r="AB50" s="145"/>
      <c r="AC50" s="145"/>
      <c r="AD50" s="145"/>
      <c r="AE50" s="145"/>
      <c r="AF50" s="145"/>
      <c r="AG50" s="145" t="s">
        <v>177</v>
      </c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</row>
    <row r="51" spans="1:60" ht="22.5" outlineLevel="1" x14ac:dyDescent="0.2">
      <c r="A51" s="152"/>
      <c r="B51" s="153"/>
      <c r="C51" s="247" t="s">
        <v>728</v>
      </c>
      <c r="D51" s="248"/>
      <c r="E51" s="248"/>
      <c r="F51" s="248"/>
      <c r="G51" s="248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45"/>
      <c r="Z51" s="145"/>
      <c r="AA51" s="145"/>
      <c r="AB51" s="145"/>
      <c r="AC51" s="145"/>
      <c r="AD51" s="145"/>
      <c r="AE51" s="145"/>
      <c r="AF51" s="145"/>
      <c r="AG51" s="145" t="s">
        <v>207</v>
      </c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74" t="str">
        <f>C51</f>
        <v>bednění svislé nebo šikmé (odkloněné), půdorysně přímé nebo zalomené, stěn základových patek ve volných nebo zapažených jámách, rýhách, šachtách, včetně případných vzpěr,</v>
      </c>
      <c r="BB51" s="145"/>
      <c r="BC51" s="145"/>
      <c r="BD51" s="145"/>
      <c r="BE51" s="145"/>
      <c r="BF51" s="145"/>
      <c r="BG51" s="145"/>
      <c r="BH51" s="145"/>
    </row>
    <row r="52" spans="1:60" outlineLevel="1" x14ac:dyDescent="0.2">
      <c r="A52" s="152"/>
      <c r="B52" s="153"/>
      <c r="C52" s="178" t="s">
        <v>787</v>
      </c>
      <c r="D52" s="157"/>
      <c r="E52" s="158">
        <v>3</v>
      </c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45"/>
      <c r="Z52" s="145"/>
      <c r="AA52" s="145"/>
      <c r="AB52" s="145"/>
      <c r="AC52" s="145"/>
      <c r="AD52" s="145"/>
      <c r="AE52" s="145"/>
      <c r="AF52" s="145"/>
      <c r="AG52" s="145" t="s">
        <v>178</v>
      </c>
      <c r="AH52" s="145">
        <v>0</v>
      </c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</row>
    <row r="53" spans="1:60" outlineLevel="1" x14ac:dyDescent="0.2">
      <c r="A53" s="152"/>
      <c r="B53" s="153"/>
      <c r="C53" s="239"/>
      <c r="D53" s="240"/>
      <c r="E53" s="240"/>
      <c r="F53" s="240"/>
      <c r="G53" s="240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45"/>
      <c r="Z53" s="145"/>
      <c r="AA53" s="145"/>
      <c r="AB53" s="145"/>
      <c r="AC53" s="145"/>
      <c r="AD53" s="145"/>
      <c r="AE53" s="145"/>
      <c r="AF53" s="145"/>
      <c r="AG53" s="145" t="s">
        <v>179</v>
      </c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</row>
    <row r="54" spans="1:60" outlineLevel="1" x14ac:dyDescent="0.2">
      <c r="A54" s="166">
        <v>12</v>
      </c>
      <c r="B54" s="167" t="s">
        <v>729</v>
      </c>
      <c r="C54" s="177" t="s">
        <v>730</v>
      </c>
      <c r="D54" s="168" t="s">
        <v>193</v>
      </c>
      <c r="E54" s="169">
        <v>3</v>
      </c>
      <c r="F54" s="170"/>
      <c r="G54" s="171">
        <f>ROUND(E54*F54,2)</f>
        <v>0</v>
      </c>
      <c r="H54" s="170"/>
      <c r="I54" s="171">
        <f>ROUND(E54*H54,2)</f>
        <v>0</v>
      </c>
      <c r="J54" s="170"/>
      <c r="K54" s="171">
        <f>ROUND(E54*J54,2)</f>
        <v>0</v>
      </c>
      <c r="L54" s="171">
        <v>21</v>
      </c>
      <c r="M54" s="171">
        <f>G54*(1+L54/100)</f>
        <v>0</v>
      </c>
      <c r="N54" s="171">
        <v>0</v>
      </c>
      <c r="O54" s="171">
        <f>ROUND(E54*N54,2)</f>
        <v>0</v>
      </c>
      <c r="P54" s="171">
        <v>0</v>
      </c>
      <c r="Q54" s="171">
        <f>ROUND(E54*P54,2)</f>
        <v>0</v>
      </c>
      <c r="R54" s="171" t="s">
        <v>731</v>
      </c>
      <c r="S54" s="171" t="s">
        <v>182</v>
      </c>
      <c r="T54" s="172" t="s">
        <v>182</v>
      </c>
      <c r="U54" s="155">
        <v>0.32</v>
      </c>
      <c r="V54" s="155">
        <f>ROUND(E54*U54,2)</f>
        <v>0.96</v>
      </c>
      <c r="W54" s="155"/>
      <c r="X54" s="155" t="s">
        <v>176</v>
      </c>
      <c r="Y54" s="145"/>
      <c r="Z54" s="145"/>
      <c r="AA54" s="145"/>
      <c r="AB54" s="145"/>
      <c r="AC54" s="145"/>
      <c r="AD54" s="145"/>
      <c r="AE54" s="145"/>
      <c r="AF54" s="145"/>
      <c r="AG54" s="145" t="s">
        <v>177</v>
      </c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</row>
    <row r="55" spans="1:60" outlineLevel="1" x14ac:dyDescent="0.2">
      <c r="A55" s="152"/>
      <c r="B55" s="153"/>
      <c r="C55" s="178" t="s">
        <v>787</v>
      </c>
      <c r="D55" s="157"/>
      <c r="E55" s="158">
        <v>3</v>
      </c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45"/>
      <c r="Z55" s="145"/>
      <c r="AA55" s="145"/>
      <c r="AB55" s="145"/>
      <c r="AC55" s="145"/>
      <c r="AD55" s="145"/>
      <c r="AE55" s="145"/>
      <c r="AF55" s="145"/>
      <c r="AG55" s="145" t="s">
        <v>178</v>
      </c>
      <c r="AH55" s="145">
        <v>0</v>
      </c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</row>
    <row r="56" spans="1:60" outlineLevel="1" x14ac:dyDescent="0.2">
      <c r="A56" s="152"/>
      <c r="B56" s="153"/>
      <c r="C56" s="239"/>
      <c r="D56" s="240"/>
      <c r="E56" s="240"/>
      <c r="F56" s="240"/>
      <c r="G56" s="240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45"/>
      <c r="Z56" s="145"/>
      <c r="AA56" s="145"/>
      <c r="AB56" s="145"/>
      <c r="AC56" s="145"/>
      <c r="AD56" s="145"/>
      <c r="AE56" s="145"/>
      <c r="AF56" s="145"/>
      <c r="AG56" s="145" t="s">
        <v>179</v>
      </c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</row>
    <row r="57" spans="1:60" x14ac:dyDescent="0.2">
      <c r="A57" s="160" t="s">
        <v>171</v>
      </c>
      <c r="B57" s="161" t="s">
        <v>82</v>
      </c>
      <c r="C57" s="176" t="s">
        <v>83</v>
      </c>
      <c r="D57" s="162"/>
      <c r="E57" s="163"/>
      <c r="F57" s="164"/>
      <c r="G57" s="164">
        <f>SUMIF(AG58:AG87,"&lt;&gt;NOR",G58:G87)</f>
        <v>0</v>
      </c>
      <c r="H57" s="164"/>
      <c r="I57" s="164">
        <f>SUM(I58:I87)</f>
        <v>0</v>
      </c>
      <c r="J57" s="164"/>
      <c r="K57" s="164">
        <f>SUM(K58:K87)</f>
        <v>0</v>
      </c>
      <c r="L57" s="164"/>
      <c r="M57" s="164">
        <f>SUM(M58:M87)</f>
        <v>0</v>
      </c>
      <c r="N57" s="164"/>
      <c r="O57" s="164">
        <f>SUM(O58:O87)</f>
        <v>1601.9799999999998</v>
      </c>
      <c r="P57" s="164"/>
      <c r="Q57" s="164">
        <f>SUM(Q58:Q87)</f>
        <v>0</v>
      </c>
      <c r="R57" s="164"/>
      <c r="S57" s="164"/>
      <c r="T57" s="165"/>
      <c r="U57" s="159"/>
      <c r="V57" s="159">
        <f>SUM(V58:V87)</f>
        <v>208.74</v>
      </c>
      <c r="W57" s="159"/>
      <c r="X57" s="159"/>
      <c r="AG57" t="s">
        <v>172</v>
      </c>
    </row>
    <row r="58" spans="1:60" outlineLevel="1" x14ac:dyDescent="0.2">
      <c r="A58" s="166">
        <v>13</v>
      </c>
      <c r="B58" s="167" t="s">
        <v>732</v>
      </c>
      <c r="C58" s="177" t="s">
        <v>733</v>
      </c>
      <c r="D58" s="168" t="s">
        <v>193</v>
      </c>
      <c r="E58" s="169">
        <v>18</v>
      </c>
      <c r="F58" s="170"/>
      <c r="G58" s="171">
        <f>ROUND(E58*F58,2)</f>
        <v>0</v>
      </c>
      <c r="H58" s="170"/>
      <c r="I58" s="171">
        <f>ROUND(E58*H58,2)</f>
        <v>0</v>
      </c>
      <c r="J58" s="170"/>
      <c r="K58" s="171">
        <f>ROUND(E58*J58,2)</f>
        <v>0</v>
      </c>
      <c r="L58" s="171">
        <v>21</v>
      </c>
      <c r="M58" s="171">
        <f>G58*(1+L58/100)</f>
        <v>0</v>
      </c>
      <c r="N58" s="171">
        <v>5.0000000000000001E-4</v>
      </c>
      <c r="O58" s="171">
        <f>ROUND(E58*N58,2)</f>
        <v>0.01</v>
      </c>
      <c r="P58" s="171">
        <v>0</v>
      </c>
      <c r="Q58" s="171">
        <f>ROUND(E58*P58,2)</f>
        <v>0</v>
      </c>
      <c r="R58" s="171" t="s">
        <v>734</v>
      </c>
      <c r="S58" s="171" t="s">
        <v>182</v>
      </c>
      <c r="T58" s="172" t="s">
        <v>182</v>
      </c>
      <c r="U58" s="155">
        <v>0.09</v>
      </c>
      <c r="V58" s="155">
        <f>ROUND(E58*U58,2)</f>
        <v>1.62</v>
      </c>
      <c r="W58" s="155"/>
      <c r="X58" s="155" t="s">
        <v>176</v>
      </c>
      <c r="Y58" s="145"/>
      <c r="Z58" s="145"/>
      <c r="AA58" s="145"/>
      <c r="AB58" s="145"/>
      <c r="AC58" s="145"/>
      <c r="AD58" s="145"/>
      <c r="AE58" s="145"/>
      <c r="AF58" s="145"/>
      <c r="AG58" s="145" t="s">
        <v>177</v>
      </c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</row>
    <row r="59" spans="1:60" outlineLevel="1" x14ac:dyDescent="0.2">
      <c r="A59" s="152"/>
      <c r="B59" s="153"/>
      <c r="C59" s="178" t="s">
        <v>788</v>
      </c>
      <c r="D59" s="157"/>
      <c r="E59" s="158">
        <v>18</v>
      </c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45"/>
      <c r="Z59" s="145"/>
      <c r="AA59" s="145"/>
      <c r="AB59" s="145"/>
      <c r="AC59" s="145"/>
      <c r="AD59" s="145"/>
      <c r="AE59" s="145"/>
      <c r="AF59" s="145"/>
      <c r="AG59" s="145" t="s">
        <v>178</v>
      </c>
      <c r="AH59" s="145">
        <v>0</v>
      </c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</row>
    <row r="60" spans="1:60" outlineLevel="1" x14ac:dyDescent="0.2">
      <c r="A60" s="152"/>
      <c r="B60" s="153"/>
      <c r="C60" s="239"/>
      <c r="D60" s="240"/>
      <c r="E60" s="240"/>
      <c r="F60" s="240"/>
      <c r="G60" s="240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45"/>
      <c r="Z60" s="145"/>
      <c r="AA60" s="145"/>
      <c r="AB60" s="145"/>
      <c r="AC60" s="145"/>
      <c r="AD60" s="145"/>
      <c r="AE60" s="145"/>
      <c r="AF60" s="145"/>
      <c r="AG60" s="145" t="s">
        <v>179</v>
      </c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</row>
    <row r="61" spans="1:60" ht="22.5" outlineLevel="1" x14ac:dyDescent="0.2">
      <c r="A61" s="166">
        <v>14</v>
      </c>
      <c r="B61" s="167" t="s">
        <v>735</v>
      </c>
      <c r="C61" s="177" t="s">
        <v>736</v>
      </c>
      <c r="D61" s="168" t="s">
        <v>193</v>
      </c>
      <c r="E61" s="169">
        <v>1450</v>
      </c>
      <c r="F61" s="170"/>
      <c r="G61" s="171">
        <f>ROUND(E61*F61,2)</f>
        <v>0</v>
      </c>
      <c r="H61" s="170"/>
      <c r="I61" s="171">
        <f>ROUND(E61*H61,2)</f>
        <v>0</v>
      </c>
      <c r="J61" s="170"/>
      <c r="K61" s="171">
        <f>ROUND(E61*J61,2)</f>
        <v>0</v>
      </c>
      <c r="L61" s="171">
        <v>21</v>
      </c>
      <c r="M61" s="171">
        <f>G61*(1+L61/100)</f>
        <v>0</v>
      </c>
      <c r="N61" s="171">
        <v>0.378</v>
      </c>
      <c r="O61" s="171">
        <f>ROUND(E61*N61,2)</f>
        <v>548.1</v>
      </c>
      <c r="P61" s="171">
        <v>0</v>
      </c>
      <c r="Q61" s="171">
        <f>ROUND(E61*P61,2)</f>
        <v>0</v>
      </c>
      <c r="R61" s="171" t="s">
        <v>737</v>
      </c>
      <c r="S61" s="171" t="s">
        <v>182</v>
      </c>
      <c r="T61" s="172" t="s">
        <v>182</v>
      </c>
      <c r="U61" s="155">
        <v>0.03</v>
      </c>
      <c r="V61" s="155">
        <f>ROUND(E61*U61,2)</f>
        <v>43.5</v>
      </c>
      <c r="W61" s="155"/>
      <c r="X61" s="155" t="s">
        <v>176</v>
      </c>
      <c r="Y61" s="145"/>
      <c r="Z61" s="145"/>
      <c r="AA61" s="145"/>
      <c r="AB61" s="145"/>
      <c r="AC61" s="145"/>
      <c r="AD61" s="145"/>
      <c r="AE61" s="145"/>
      <c r="AF61" s="145"/>
      <c r="AG61" s="145" t="s">
        <v>177</v>
      </c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</row>
    <row r="62" spans="1:60" outlineLevel="1" x14ac:dyDescent="0.2">
      <c r="A62" s="152"/>
      <c r="B62" s="153"/>
      <c r="C62" s="178" t="s">
        <v>789</v>
      </c>
      <c r="D62" s="157"/>
      <c r="E62" s="158">
        <v>1450</v>
      </c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45"/>
      <c r="Z62" s="145"/>
      <c r="AA62" s="145"/>
      <c r="AB62" s="145"/>
      <c r="AC62" s="145"/>
      <c r="AD62" s="145"/>
      <c r="AE62" s="145"/>
      <c r="AF62" s="145"/>
      <c r="AG62" s="145" t="s">
        <v>178</v>
      </c>
      <c r="AH62" s="145">
        <v>0</v>
      </c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</row>
    <row r="63" spans="1:60" outlineLevel="1" x14ac:dyDescent="0.2">
      <c r="A63" s="152"/>
      <c r="B63" s="153"/>
      <c r="C63" s="239"/>
      <c r="D63" s="240"/>
      <c r="E63" s="240"/>
      <c r="F63" s="240"/>
      <c r="G63" s="240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45"/>
      <c r="Z63" s="145"/>
      <c r="AA63" s="145"/>
      <c r="AB63" s="145"/>
      <c r="AC63" s="145"/>
      <c r="AD63" s="145"/>
      <c r="AE63" s="145"/>
      <c r="AF63" s="145"/>
      <c r="AG63" s="145" t="s">
        <v>179</v>
      </c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</row>
    <row r="64" spans="1:60" ht="22.5" outlineLevel="1" x14ac:dyDescent="0.2">
      <c r="A64" s="166">
        <v>15</v>
      </c>
      <c r="B64" s="167" t="s">
        <v>738</v>
      </c>
      <c r="C64" s="177" t="s">
        <v>739</v>
      </c>
      <c r="D64" s="168" t="s">
        <v>193</v>
      </c>
      <c r="E64" s="169">
        <v>1450</v>
      </c>
      <c r="F64" s="170"/>
      <c r="G64" s="171">
        <f>ROUND(E64*F64,2)</f>
        <v>0</v>
      </c>
      <c r="H64" s="170"/>
      <c r="I64" s="171">
        <f>ROUND(E64*H64,2)</f>
        <v>0</v>
      </c>
      <c r="J64" s="170"/>
      <c r="K64" s="171">
        <f>ROUND(E64*J64,2)</f>
        <v>0</v>
      </c>
      <c r="L64" s="171">
        <v>21</v>
      </c>
      <c r="M64" s="171">
        <f>G64*(1+L64/100)</f>
        <v>0</v>
      </c>
      <c r="N64" s="171">
        <v>0.441</v>
      </c>
      <c r="O64" s="171">
        <f>ROUND(E64*N64,2)</f>
        <v>639.45000000000005</v>
      </c>
      <c r="P64" s="171">
        <v>0</v>
      </c>
      <c r="Q64" s="171">
        <f>ROUND(E64*P64,2)</f>
        <v>0</v>
      </c>
      <c r="R64" s="171" t="s">
        <v>737</v>
      </c>
      <c r="S64" s="171" t="s">
        <v>182</v>
      </c>
      <c r="T64" s="172" t="s">
        <v>182</v>
      </c>
      <c r="U64" s="155">
        <v>0.03</v>
      </c>
      <c r="V64" s="155">
        <f>ROUND(E64*U64,2)</f>
        <v>43.5</v>
      </c>
      <c r="W64" s="155"/>
      <c r="X64" s="155" t="s">
        <v>176</v>
      </c>
      <c r="Y64" s="145"/>
      <c r="Z64" s="145"/>
      <c r="AA64" s="145"/>
      <c r="AB64" s="145"/>
      <c r="AC64" s="145"/>
      <c r="AD64" s="145"/>
      <c r="AE64" s="145"/>
      <c r="AF64" s="145"/>
      <c r="AG64" s="145" t="s">
        <v>177</v>
      </c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</row>
    <row r="65" spans="1:60" outlineLevel="1" x14ac:dyDescent="0.2">
      <c r="A65" s="152"/>
      <c r="B65" s="153"/>
      <c r="C65" s="178" t="s">
        <v>789</v>
      </c>
      <c r="D65" s="157"/>
      <c r="E65" s="158">
        <v>1450</v>
      </c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45"/>
      <c r="Z65" s="145"/>
      <c r="AA65" s="145"/>
      <c r="AB65" s="145"/>
      <c r="AC65" s="145"/>
      <c r="AD65" s="145"/>
      <c r="AE65" s="145"/>
      <c r="AF65" s="145"/>
      <c r="AG65" s="145" t="s">
        <v>178</v>
      </c>
      <c r="AH65" s="145">
        <v>0</v>
      </c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</row>
    <row r="66" spans="1:60" outlineLevel="1" x14ac:dyDescent="0.2">
      <c r="A66" s="152"/>
      <c r="B66" s="153"/>
      <c r="C66" s="239"/>
      <c r="D66" s="240"/>
      <c r="E66" s="240"/>
      <c r="F66" s="240"/>
      <c r="G66" s="240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45"/>
      <c r="Z66" s="145"/>
      <c r="AA66" s="145"/>
      <c r="AB66" s="145"/>
      <c r="AC66" s="145"/>
      <c r="AD66" s="145"/>
      <c r="AE66" s="145"/>
      <c r="AF66" s="145"/>
      <c r="AG66" s="145" t="s">
        <v>179</v>
      </c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</row>
    <row r="67" spans="1:60" ht="22.5" outlineLevel="1" x14ac:dyDescent="0.2">
      <c r="A67" s="166">
        <v>16</v>
      </c>
      <c r="B67" s="167" t="s">
        <v>790</v>
      </c>
      <c r="C67" s="177" t="s">
        <v>740</v>
      </c>
      <c r="D67" s="168" t="s">
        <v>193</v>
      </c>
      <c r="E67" s="169">
        <v>1375</v>
      </c>
      <c r="F67" s="170"/>
      <c r="G67" s="171">
        <f>ROUND(E67*F67,2)</f>
        <v>0</v>
      </c>
      <c r="H67" s="170"/>
      <c r="I67" s="171">
        <f>ROUND(E67*H67,2)</f>
        <v>0</v>
      </c>
      <c r="J67" s="170"/>
      <c r="K67" s="171">
        <f>ROUND(E67*J67,2)</f>
        <v>0</v>
      </c>
      <c r="L67" s="171">
        <v>21</v>
      </c>
      <c r="M67" s="171">
        <f>G67*(1+L67/100)</f>
        <v>0</v>
      </c>
      <c r="N67" s="171">
        <v>0.18462999999999999</v>
      </c>
      <c r="O67" s="171">
        <f>ROUND(E67*N67,2)</f>
        <v>253.87</v>
      </c>
      <c r="P67" s="171">
        <v>0</v>
      </c>
      <c r="Q67" s="171">
        <f>ROUND(E67*P67,2)</f>
        <v>0</v>
      </c>
      <c r="R67" s="171" t="s">
        <v>737</v>
      </c>
      <c r="S67" s="171" t="s">
        <v>182</v>
      </c>
      <c r="T67" s="172" t="s">
        <v>182</v>
      </c>
      <c r="U67" s="155">
        <v>6.4000000000000001E-2</v>
      </c>
      <c r="V67" s="155">
        <f>ROUND(E67*U67,2)</f>
        <v>88</v>
      </c>
      <c r="W67" s="155"/>
      <c r="X67" s="155" t="s">
        <v>176</v>
      </c>
      <c r="Y67" s="145"/>
      <c r="Z67" s="145"/>
      <c r="AA67" s="145"/>
      <c r="AB67" s="145"/>
      <c r="AC67" s="145"/>
      <c r="AD67" s="145"/>
      <c r="AE67" s="145"/>
      <c r="AF67" s="145"/>
      <c r="AG67" s="145" t="s">
        <v>177</v>
      </c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</row>
    <row r="68" spans="1:60" outlineLevel="1" x14ac:dyDescent="0.2">
      <c r="A68" s="152"/>
      <c r="B68" s="153"/>
      <c r="C68" s="247" t="s">
        <v>741</v>
      </c>
      <c r="D68" s="248"/>
      <c r="E68" s="248"/>
      <c r="F68" s="248"/>
      <c r="G68" s="248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45"/>
      <c r="Z68" s="145"/>
      <c r="AA68" s="145"/>
      <c r="AB68" s="145"/>
      <c r="AC68" s="145"/>
      <c r="AD68" s="145"/>
      <c r="AE68" s="145"/>
      <c r="AF68" s="145"/>
      <c r="AG68" s="145" t="s">
        <v>207</v>
      </c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</row>
    <row r="69" spans="1:60" outlineLevel="1" x14ac:dyDescent="0.2">
      <c r="A69" s="152"/>
      <c r="B69" s="153"/>
      <c r="C69" s="178" t="s">
        <v>791</v>
      </c>
      <c r="D69" s="157"/>
      <c r="E69" s="158">
        <v>1375</v>
      </c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45"/>
      <c r="Z69" s="145"/>
      <c r="AA69" s="145"/>
      <c r="AB69" s="145"/>
      <c r="AC69" s="145"/>
      <c r="AD69" s="145"/>
      <c r="AE69" s="145"/>
      <c r="AF69" s="145"/>
      <c r="AG69" s="145" t="s">
        <v>178</v>
      </c>
      <c r="AH69" s="145">
        <v>0</v>
      </c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</row>
    <row r="70" spans="1:60" outlineLevel="1" x14ac:dyDescent="0.2">
      <c r="A70" s="152"/>
      <c r="B70" s="153"/>
      <c r="C70" s="239"/>
      <c r="D70" s="240"/>
      <c r="E70" s="240"/>
      <c r="F70" s="240"/>
      <c r="G70" s="240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45"/>
      <c r="Z70" s="145"/>
      <c r="AA70" s="145"/>
      <c r="AB70" s="145"/>
      <c r="AC70" s="145"/>
      <c r="AD70" s="145"/>
      <c r="AE70" s="145"/>
      <c r="AF70" s="145"/>
      <c r="AG70" s="145" t="s">
        <v>179</v>
      </c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</row>
    <row r="71" spans="1:60" outlineLevel="1" x14ac:dyDescent="0.2">
      <c r="A71" s="166">
        <v>17</v>
      </c>
      <c r="B71" s="167" t="s">
        <v>742</v>
      </c>
      <c r="C71" s="177" t="s">
        <v>743</v>
      </c>
      <c r="D71" s="168" t="s">
        <v>193</v>
      </c>
      <c r="E71" s="169">
        <v>1375</v>
      </c>
      <c r="F71" s="170"/>
      <c r="G71" s="171">
        <f>ROUND(E71*F71,2)</f>
        <v>0</v>
      </c>
      <c r="H71" s="170"/>
      <c r="I71" s="171">
        <f>ROUND(E71*H71,2)</f>
        <v>0</v>
      </c>
      <c r="J71" s="170"/>
      <c r="K71" s="171">
        <f>ROUND(E71*J71,2)</f>
        <v>0</v>
      </c>
      <c r="L71" s="171">
        <v>21</v>
      </c>
      <c r="M71" s="171">
        <f>G71*(1+L71/100)</f>
        <v>0</v>
      </c>
      <c r="N71" s="171">
        <v>6.0099999999999997E-3</v>
      </c>
      <c r="O71" s="171">
        <f>ROUND(E71*N71,2)</f>
        <v>8.26</v>
      </c>
      <c r="P71" s="171">
        <v>0</v>
      </c>
      <c r="Q71" s="171">
        <f>ROUND(E71*P71,2)</f>
        <v>0</v>
      </c>
      <c r="R71" s="171" t="s">
        <v>737</v>
      </c>
      <c r="S71" s="171" t="s">
        <v>182</v>
      </c>
      <c r="T71" s="172" t="s">
        <v>182</v>
      </c>
      <c r="U71" s="155">
        <v>4.0000000000000001E-3</v>
      </c>
      <c r="V71" s="155">
        <f>ROUND(E71*U71,2)</f>
        <v>5.5</v>
      </c>
      <c r="W71" s="155"/>
      <c r="X71" s="155" t="s">
        <v>176</v>
      </c>
      <c r="Y71" s="145"/>
      <c r="Z71" s="145"/>
      <c r="AA71" s="145"/>
      <c r="AB71" s="145"/>
      <c r="AC71" s="145"/>
      <c r="AD71" s="145"/>
      <c r="AE71" s="145"/>
      <c r="AF71" s="145"/>
      <c r="AG71" s="145" t="s">
        <v>177</v>
      </c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</row>
    <row r="72" spans="1:60" outlineLevel="1" x14ac:dyDescent="0.2">
      <c r="A72" s="152"/>
      <c r="B72" s="153"/>
      <c r="C72" s="247" t="s">
        <v>744</v>
      </c>
      <c r="D72" s="248"/>
      <c r="E72" s="248"/>
      <c r="F72" s="248"/>
      <c r="G72" s="248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45"/>
      <c r="Z72" s="145"/>
      <c r="AA72" s="145"/>
      <c r="AB72" s="145"/>
      <c r="AC72" s="145"/>
      <c r="AD72" s="145"/>
      <c r="AE72" s="145"/>
      <c r="AF72" s="145"/>
      <c r="AG72" s="145" t="s">
        <v>207</v>
      </c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</row>
    <row r="73" spans="1:60" outlineLevel="1" x14ac:dyDescent="0.2">
      <c r="A73" s="152"/>
      <c r="B73" s="153"/>
      <c r="C73" s="178" t="s">
        <v>791</v>
      </c>
      <c r="D73" s="157"/>
      <c r="E73" s="158">
        <v>1375</v>
      </c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45"/>
      <c r="Z73" s="145"/>
      <c r="AA73" s="145"/>
      <c r="AB73" s="145"/>
      <c r="AC73" s="145"/>
      <c r="AD73" s="145"/>
      <c r="AE73" s="145"/>
      <c r="AF73" s="145"/>
      <c r="AG73" s="145" t="s">
        <v>178</v>
      </c>
      <c r="AH73" s="145">
        <v>0</v>
      </c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</row>
    <row r="74" spans="1:60" outlineLevel="1" x14ac:dyDescent="0.2">
      <c r="A74" s="152"/>
      <c r="B74" s="153"/>
      <c r="C74" s="239"/>
      <c r="D74" s="240"/>
      <c r="E74" s="240"/>
      <c r="F74" s="240"/>
      <c r="G74" s="240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45"/>
      <c r="Z74" s="145"/>
      <c r="AA74" s="145"/>
      <c r="AB74" s="145"/>
      <c r="AC74" s="145"/>
      <c r="AD74" s="145"/>
      <c r="AE74" s="145"/>
      <c r="AF74" s="145"/>
      <c r="AG74" s="145" t="s">
        <v>179</v>
      </c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</row>
    <row r="75" spans="1:60" ht="22.5" outlineLevel="1" x14ac:dyDescent="0.2">
      <c r="A75" s="166">
        <v>18</v>
      </c>
      <c r="B75" s="167" t="s">
        <v>745</v>
      </c>
      <c r="C75" s="177" t="s">
        <v>746</v>
      </c>
      <c r="D75" s="168" t="s">
        <v>193</v>
      </c>
      <c r="E75" s="169">
        <v>1375</v>
      </c>
      <c r="F75" s="170"/>
      <c r="G75" s="171">
        <f>ROUND(E75*F75,2)</f>
        <v>0</v>
      </c>
      <c r="H75" s="170"/>
      <c r="I75" s="171">
        <f>ROUND(E75*H75,2)</f>
        <v>0</v>
      </c>
      <c r="J75" s="170"/>
      <c r="K75" s="171">
        <f>ROUND(E75*J75,2)</f>
        <v>0</v>
      </c>
      <c r="L75" s="171">
        <v>21</v>
      </c>
      <c r="M75" s="171">
        <f>G75*(1+L75/100)</f>
        <v>0</v>
      </c>
      <c r="N75" s="171">
        <v>5.0000000000000001E-4</v>
      </c>
      <c r="O75" s="171">
        <f>ROUND(E75*N75,2)</f>
        <v>0.69</v>
      </c>
      <c r="P75" s="171">
        <v>0</v>
      </c>
      <c r="Q75" s="171">
        <f>ROUND(E75*P75,2)</f>
        <v>0</v>
      </c>
      <c r="R75" s="171" t="s">
        <v>737</v>
      </c>
      <c r="S75" s="171" t="s">
        <v>182</v>
      </c>
      <c r="T75" s="172" t="s">
        <v>182</v>
      </c>
      <c r="U75" s="155">
        <v>2E-3</v>
      </c>
      <c r="V75" s="155">
        <f>ROUND(E75*U75,2)</f>
        <v>2.75</v>
      </c>
      <c r="W75" s="155"/>
      <c r="X75" s="155" t="s">
        <v>176</v>
      </c>
      <c r="Y75" s="145"/>
      <c r="Z75" s="145"/>
      <c r="AA75" s="145"/>
      <c r="AB75" s="145"/>
      <c r="AC75" s="145"/>
      <c r="AD75" s="145"/>
      <c r="AE75" s="145"/>
      <c r="AF75" s="145"/>
      <c r="AG75" s="145" t="s">
        <v>177</v>
      </c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</row>
    <row r="76" spans="1:60" outlineLevel="1" x14ac:dyDescent="0.2">
      <c r="A76" s="152"/>
      <c r="B76" s="153"/>
      <c r="C76" s="178" t="s">
        <v>791</v>
      </c>
      <c r="D76" s="157"/>
      <c r="E76" s="158">
        <v>1375</v>
      </c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45"/>
      <c r="Z76" s="145"/>
      <c r="AA76" s="145"/>
      <c r="AB76" s="145"/>
      <c r="AC76" s="145"/>
      <c r="AD76" s="145"/>
      <c r="AE76" s="145"/>
      <c r="AF76" s="145"/>
      <c r="AG76" s="145" t="s">
        <v>178</v>
      </c>
      <c r="AH76" s="145">
        <v>0</v>
      </c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</row>
    <row r="77" spans="1:60" outlineLevel="1" x14ac:dyDescent="0.2">
      <c r="A77" s="152"/>
      <c r="B77" s="153"/>
      <c r="C77" s="239"/>
      <c r="D77" s="240"/>
      <c r="E77" s="240"/>
      <c r="F77" s="240"/>
      <c r="G77" s="240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45"/>
      <c r="Z77" s="145"/>
      <c r="AA77" s="145"/>
      <c r="AB77" s="145"/>
      <c r="AC77" s="145"/>
      <c r="AD77" s="145"/>
      <c r="AE77" s="145"/>
      <c r="AF77" s="145"/>
      <c r="AG77" s="145" t="s">
        <v>179</v>
      </c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</row>
    <row r="78" spans="1:60" ht="22.5" outlineLevel="1" x14ac:dyDescent="0.2">
      <c r="A78" s="166">
        <v>19</v>
      </c>
      <c r="B78" s="167" t="s">
        <v>792</v>
      </c>
      <c r="C78" s="177" t="s">
        <v>793</v>
      </c>
      <c r="D78" s="168" t="s">
        <v>193</v>
      </c>
      <c r="E78" s="169">
        <v>1375</v>
      </c>
      <c r="F78" s="170"/>
      <c r="G78" s="171">
        <f>ROUND(E78*F78,2)</f>
        <v>0</v>
      </c>
      <c r="H78" s="170"/>
      <c r="I78" s="171">
        <f>ROUND(E78*H78,2)</f>
        <v>0</v>
      </c>
      <c r="J78" s="170"/>
      <c r="K78" s="171">
        <f>ROUND(E78*J78,2)</f>
        <v>0</v>
      </c>
      <c r="L78" s="171">
        <v>21</v>
      </c>
      <c r="M78" s="171">
        <f>G78*(1+L78/100)</f>
        <v>0</v>
      </c>
      <c r="N78" s="171">
        <v>0.10373</v>
      </c>
      <c r="O78" s="171">
        <f>ROUND(E78*N78,2)</f>
        <v>142.63</v>
      </c>
      <c r="P78" s="171">
        <v>0</v>
      </c>
      <c r="Q78" s="171">
        <f>ROUND(E78*P78,2)</f>
        <v>0</v>
      </c>
      <c r="R78" s="171" t="s">
        <v>737</v>
      </c>
      <c r="S78" s="171" t="s">
        <v>182</v>
      </c>
      <c r="T78" s="172" t="s">
        <v>182</v>
      </c>
      <c r="U78" s="155">
        <v>1.4999999999999999E-2</v>
      </c>
      <c r="V78" s="155">
        <f>ROUND(E78*U78,2)</f>
        <v>20.63</v>
      </c>
      <c r="W78" s="155"/>
      <c r="X78" s="155" t="s">
        <v>176</v>
      </c>
      <c r="Y78" s="145"/>
      <c r="Z78" s="145"/>
      <c r="AA78" s="145"/>
      <c r="AB78" s="145"/>
      <c r="AC78" s="145"/>
      <c r="AD78" s="145"/>
      <c r="AE78" s="145"/>
      <c r="AF78" s="145"/>
      <c r="AG78" s="145" t="s">
        <v>177</v>
      </c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</row>
    <row r="79" spans="1:60" outlineLevel="1" x14ac:dyDescent="0.2">
      <c r="A79" s="152"/>
      <c r="B79" s="153"/>
      <c r="C79" s="178" t="s">
        <v>791</v>
      </c>
      <c r="D79" s="157"/>
      <c r="E79" s="158">
        <v>1375</v>
      </c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45"/>
      <c r="Z79" s="145"/>
      <c r="AA79" s="145"/>
      <c r="AB79" s="145"/>
      <c r="AC79" s="145"/>
      <c r="AD79" s="145"/>
      <c r="AE79" s="145"/>
      <c r="AF79" s="145"/>
      <c r="AG79" s="145" t="s">
        <v>178</v>
      </c>
      <c r="AH79" s="145">
        <v>0</v>
      </c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</row>
    <row r="80" spans="1:60" outlineLevel="1" x14ac:dyDescent="0.2">
      <c r="A80" s="152"/>
      <c r="B80" s="153"/>
      <c r="C80" s="239"/>
      <c r="D80" s="240"/>
      <c r="E80" s="240"/>
      <c r="F80" s="240"/>
      <c r="G80" s="240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45"/>
      <c r="Z80" s="145"/>
      <c r="AA80" s="145"/>
      <c r="AB80" s="145"/>
      <c r="AC80" s="145"/>
      <c r="AD80" s="145"/>
      <c r="AE80" s="145"/>
      <c r="AF80" s="145"/>
      <c r="AG80" s="145" t="s">
        <v>179</v>
      </c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</row>
    <row r="81" spans="1:60" outlineLevel="1" x14ac:dyDescent="0.2">
      <c r="A81" s="166">
        <v>20</v>
      </c>
      <c r="B81" s="167" t="s">
        <v>747</v>
      </c>
      <c r="C81" s="177" t="s">
        <v>748</v>
      </c>
      <c r="D81" s="168" t="s">
        <v>193</v>
      </c>
      <c r="E81" s="169">
        <v>18</v>
      </c>
      <c r="F81" s="170"/>
      <c r="G81" s="171">
        <f>ROUND(E81*F81,2)</f>
        <v>0</v>
      </c>
      <c r="H81" s="170"/>
      <c r="I81" s="171">
        <f>ROUND(E81*H81,2)</f>
        <v>0</v>
      </c>
      <c r="J81" s="170"/>
      <c r="K81" s="171">
        <f>ROUND(E81*J81,2)</f>
        <v>0</v>
      </c>
      <c r="L81" s="171">
        <v>21</v>
      </c>
      <c r="M81" s="171">
        <f>G81*(1+L81/100)</f>
        <v>0</v>
      </c>
      <c r="N81" s="171">
        <v>0.16</v>
      </c>
      <c r="O81" s="171">
        <f>ROUND(E81*N81,2)</f>
        <v>2.88</v>
      </c>
      <c r="P81" s="171">
        <v>0</v>
      </c>
      <c r="Q81" s="171">
        <f>ROUND(E81*P81,2)</f>
        <v>0</v>
      </c>
      <c r="R81" s="171" t="s">
        <v>205</v>
      </c>
      <c r="S81" s="171" t="s">
        <v>182</v>
      </c>
      <c r="T81" s="172" t="s">
        <v>182</v>
      </c>
      <c r="U81" s="155">
        <v>0.18</v>
      </c>
      <c r="V81" s="155">
        <f>ROUND(E81*U81,2)</f>
        <v>3.24</v>
      </c>
      <c r="W81" s="155"/>
      <c r="X81" s="155" t="s">
        <v>176</v>
      </c>
      <c r="Y81" s="145"/>
      <c r="Z81" s="145"/>
      <c r="AA81" s="145"/>
      <c r="AB81" s="145"/>
      <c r="AC81" s="145"/>
      <c r="AD81" s="145"/>
      <c r="AE81" s="145"/>
      <c r="AF81" s="145"/>
      <c r="AG81" s="145" t="s">
        <v>177</v>
      </c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</row>
    <row r="82" spans="1:60" outlineLevel="1" x14ac:dyDescent="0.2">
      <c r="A82" s="152"/>
      <c r="B82" s="153"/>
      <c r="C82" s="178" t="s">
        <v>788</v>
      </c>
      <c r="D82" s="157"/>
      <c r="E82" s="158">
        <v>18</v>
      </c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45"/>
      <c r="Z82" s="145"/>
      <c r="AA82" s="145"/>
      <c r="AB82" s="145"/>
      <c r="AC82" s="145"/>
      <c r="AD82" s="145"/>
      <c r="AE82" s="145"/>
      <c r="AF82" s="145"/>
      <c r="AG82" s="145" t="s">
        <v>178</v>
      </c>
      <c r="AH82" s="145">
        <v>0</v>
      </c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</row>
    <row r="83" spans="1:60" outlineLevel="1" x14ac:dyDescent="0.2">
      <c r="A83" s="152"/>
      <c r="B83" s="153"/>
      <c r="C83" s="239"/>
      <c r="D83" s="240"/>
      <c r="E83" s="240"/>
      <c r="F83" s="240"/>
      <c r="G83" s="240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45"/>
      <c r="Z83" s="145"/>
      <c r="AA83" s="145"/>
      <c r="AB83" s="145"/>
      <c r="AC83" s="145"/>
      <c r="AD83" s="145"/>
      <c r="AE83" s="145"/>
      <c r="AF83" s="145"/>
      <c r="AG83" s="145" t="s">
        <v>179</v>
      </c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</row>
    <row r="84" spans="1:60" outlineLevel="1" x14ac:dyDescent="0.2">
      <c r="A84" s="166">
        <v>21</v>
      </c>
      <c r="B84" s="167" t="s">
        <v>749</v>
      </c>
      <c r="C84" s="177" t="s">
        <v>750</v>
      </c>
      <c r="D84" s="168" t="s">
        <v>204</v>
      </c>
      <c r="E84" s="169">
        <v>20</v>
      </c>
      <c r="F84" s="170"/>
      <c r="G84" s="171">
        <f>ROUND(E84*F84,2)</f>
        <v>0</v>
      </c>
      <c r="H84" s="170"/>
      <c r="I84" s="171">
        <f>ROUND(E84*H84,2)</f>
        <v>0</v>
      </c>
      <c r="J84" s="170"/>
      <c r="K84" s="171">
        <f>ROUND(E84*J84,2)</f>
        <v>0</v>
      </c>
      <c r="L84" s="171">
        <v>21</v>
      </c>
      <c r="M84" s="171">
        <f>G84*(1+L84/100)</f>
        <v>0</v>
      </c>
      <c r="N84" s="171">
        <v>0.27712999999999999</v>
      </c>
      <c r="O84" s="171">
        <f>ROUND(E84*N84,2)</f>
        <v>5.54</v>
      </c>
      <c r="P84" s="171">
        <v>0</v>
      </c>
      <c r="Q84" s="171">
        <f>ROUND(E84*P84,2)</f>
        <v>0</v>
      </c>
      <c r="R84" s="171"/>
      <c r="S84" s="171" t="s">
        <v>174</v>
      </c>
      <c r="T84" s="172" t="s">
        <v>751</v>
      </c>
      <c r="U84" s="155">
        <v>0</v>
      </c>
      <c r="V84" s="155">
        <f>ROUND(E84*U84,2)</f>
        <v>0</v>
      </c>
      <c r="W84" s="155"/>
      <c r="X84" s="155" t="s">
        <v>176</v>
      </c>
      <c r="Y84" s="145"/>
      <c r="Z84" s="145"/>
      <c r="AA84" s="145"/>
      <c r="AB84" s="145"/>
      <c r="AC84" s="145"/>
      <c r="AD84" s="145"/>
      <c r="AE84" s="145"/>
      <c r="AF84" s="145"/>
      <c r="AG84" s="145" t="s">
        <v>177</v>
      </c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</row>
    <row r="85" spans="1:60" outlineLevel="1" x14ac:dyDescent="0.2">
      <c r="A85" s="152"/>
      <c r="B85" s="153"/>
      <c r="C85" s="243"/>
      <c r="D85" s="244"/>
      <c r="E85" s="244"/>
      <c r="F85" s="244"/>
      <c r="G85" s="244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45"/>
      <c r="Z85" s="145"/>
      <c r="AA85" s="145"/>
      <c r="AB85" s="145"/>
      <c r="AC85" s="145"/>
      <c r="AD85" s="145"/>
      <c r="AE85" s="145"/>
      <c r="AF85" s="145"/>
      <c r="AG85" s="145" t="s">
        <v>179</v>
      </c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</row>
    <row r="86" spans="1:60" outlineLevel="1" x14ac:dyDescent="0.2">
      <c r="A86" s="166">
        <v>22</v>
      </c>
      <c r="B86" s="167" t="s">
        <v>753</v>
      </c>
      <c r="C86" s="177" t="s">
        <v>754</v>
      </c>
      <c r="D86" s="168" t="s">
        <v>247</v>
      </c>
      <c r="E86" s="169">
        <v>2</v>
      </c>
      <c r="F86" s="170"/>
      <c r="G86" s="171">
        <f>ROUND(E86*F86,2)</f>
        <v>0</v>
      </c>
      <c r="H86" s="170"/>
      <c r="I86" s="171">
        <f>ROUND(E86*H86,2)</f>
        <v>0</v>
      </c>
      <c r="J86" s="170"/>
      <c r="K86" s="171">
        <f>ROUND(E86*J86,2)</f>
        <v>0</v>
      </c>
      <c r="L86" s="171">
        <v>21</v>
      </c>
      <c r="M86" s="171">
        <f>G86*(1+L86/100)</f>
        <v>0</v>
      </c>
      <c r="N86" s="171">
        <v>0.27712999999999999</v>
      </c>
      <c r="O86" s="171">
        <f>ROUND(E86*N86,2)</f>
        <v>0.55000000000000004</v>
      </c>
      <c r="P86" s="171">
        <v>0</v>
      </c>
      <c r="Q86" s="171">
        <f>ROUND(E86*P86,2)</f>
        <v>0</v>
      </c>
      <c r="R86" s="171"/>
      <c r="S86" s="171" t="s">
        <v>174</v>
      </c>
      <c r="T86" s="172" t="s">
        <v>175</v>
      </c>
      <c r="U86" s="155">
        <v>0</v>
      </c>
      <c r="V86" s="155">
        <f>ROUND(E86*U86,2)</f>
        <v>0</v>
      </c>
      <c r="W86" s="155"/>
      <c r="X86" s="155" t="s">
        <v>176</v>
      </c>
      <c r="Y86" s="145"/>
      <c r="Z86" s="145"/>
      <c r="AA86" s="145"/>
      <c r="AB86" s="145"/>
      <c r="AC86" s="145"/>
      <c r="AD86" s="145"/>
      <c r="AE86" s="145"/>
      <c r="AF86" s="145"/>
      <c r="AG86" s="145" t="s">
        <v>177</v>
      </c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</row>
    <row r="87" spans="1:60" outlineLevel="1" x14ac:dyDescent="0.2">
      <c r="A87" s="152"/>
      <c r="B87" s="153"/>
      <c r="C87" s="243"/>
      <c r="D87" s="244"/>
      <c r="E87" s="244"/>
      <c r="F87" s="244"/>
      <c r="G87" s="244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45"/>
      <c r="Z87" s="145"/>
      <c r="AA87" s="145"/>
      <c r="AB87" s="145"/>
      <c r="AC87" s="145"/>
      <c r="AD87" s="145"/>
      <c r="AE87" s="145"/>
      <c r="AF87" s="145"/>
      <c r="AG87" s="145" t="s">
        <v>179</v>
      </c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</row>
    <row r="88" spans="1:60" x14ac:dyDescent="0.2">
      <c r="A88" s="160" t="s">
        <v>171</v>
      </c>
      <c r="B88" s="161" t="s">
        <v>92</v>
      </c>
      <c r="C88" s="176" t="s">
        <v>93</v>
      </c>
      <c r="D88" s="162"/>
      <c r="E88" s="163"/>
      <c r="F88" s="164"/>
      <c r="G88" s="164">
        <f>SUMIF(AG89:AG118,"&lt;&gt;NOR",G89:G118)</f>
        <v>0</v>
      </c>
      <c r="H88" s="164"/>
      <c r="I88" s="164">
        <f>SUM(I89:I118)</f>
        <v>0</v>
      </c>
      <c r="J88" s="164"/>
      <c r="K88" s="164">
        <f>SUM(K89:K118)</f>
        <v>0</v>
      </c>
      <c r="L88" s="164"/>
      <c r="M88" s="164">
        <f>SUM(M89:M118)</f>
        <v>0</v>
      </c>
      <c r="N88" s="164"/>
      <c r="O88" s="164">
        <f>SUM(O89:O118)</f>
        <v>120.34</v>
      </c>
      <c r="P88" s="164"/>
      <c r="Q88" s="164">
        <f>SUM(Q89:Q118)</f>
        <v>0</v>
      </c>
      <c r="R88" s="164"/>
      <c r="S88" s="164"/>
      <c r="T88" s="165"/>
      <c r="U88" s="159"/>
      <c r="V88" s="159">
        <f>SUM(V89:V118)</f>
        <v>103.47</v>
      </c>
      <c r="W88" s="159"/>
      <c r="X88" s="159"/>
      <c r="AG88" t="s">
        <v>172</v>
      </c>
    </row>
    <row r="89" spans="1:60" ht="22.5" outlineLevel="1" x14ac:dyDescent="0.2">
      <c r="A89" s="166">
        <v>23</v>
      </c>
      <c r="B89" s="167" t="s">
        <v>755</v>
      </c>
      <c r="C89" s="177" t="s">
        <v>756</v>
      </c>
      <c r="D89" s="168" t="s">
        <v>204</v>
      </c>
      <c r="E89" s="169">
        <v>227</v>
      </c>
      <c r="F89" s="170"/>
      <c r="G89" s="171">
        <f>ROUND(E89*F89,2)</f>
        <v>0</v>
      </c>
      <c r="H89" s="170"/>
      <c r="I89" s="171">
        <f>ROUND(E89*H89,2)</f>
        <v>0</v>
      </c>
      <c r="J89" s="170"/>
      <c r="K89" s="171">
        <f>ROUND(E89*J89,2)</f>
        <v>0</v>
      </c>
      <c r="L89" s="171">
        <v>21</v>
      </c>
      <c r="M89" s="171">
        <f>G89*(1+L89/100)</f>
        <v>0</v>
      </c>
      <c r="N89" s="171">
        <v>0.188</v>
      </c>
      <c r="O89" s="171">
        <f>ROUND(E89*N89,2)</f>
        <v>42.68</v>
      </c>
      <c r="P89" s="171">
        <v>0</v>
      </c>
      <c r="Q89" s="171">
        <f>ROUND(E89*P89,2)</f>
        <v>0</v>
      </c>
      <c r="R89" s="171" t="s">
        <v>737</v>
      </c>
      <c r="S89" s="171" t="s">
        <v>182</v>
      </c>
      <c r="T89" s="172" t="s">
        <v>182</v>
      </c>
      <c r="U89" s="155">
        <v>0.27200000000000002</v>
      </c>
      <c r="V89" s="155">
        <f>ROUND(E89*U89,2)</f>
        <v>61.74</v>
      </c>
      <c r="W89" s="155"/>
      <c r="X89" s="155" t="s">
        <v>176</v>
      </c>
      <c r="Y89" s="145"/>
      <c r="Z89" s="145"/>
      <c r="AA89" s="145"/>
      <c r="AB89" s="145"/>
      <c r="AC89" s="145"/>
      <c r="AD89" s="145"/>
      <c r="AE89" s="145"/>
      <c r="AF89" s="145"/>
      <c r="AG89" s="145" t="s">
        <v>177</v>
      </c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</row>
    <row r="90" spans="1:60" outlineLevel="1" x14ac:dyDescent="0.2">
      <c r="A90" s="152"/>
      <c r="B90" s="153"/>
      <c r="C90" s="247" t="s">
        <v>757</v>
      </c>
      <c r="D90" s="248"/>
      <c r="E90" s="248"/>
      <c r="F90" s="248"/>
      <c r="G90" s="248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45"/>
      <c r="Z90" s="145"/>
      <c r="AA90" s="145"/>
      <c r="AB90" s="145"/>
      <c r="AC90" s="145"/>
      <c r="AD90" s="145"/>
      <c r="AE90" s="145"/>
      <c r="AF90" s="145"/>
      <c r="AG90" s="145" t="s">
        <v>207</v>
      </c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</row>
    <row r="91" spans="1:60" outlineLevel="1" x14ac:dyDescent="0.2">
      <c r="A91" s="152"/>
      <c r="B91" s="153"/>
      <c r="C91" s="178" t="s">
        <v>794</v>
      </c>
      <c r="D91" s="157"/>
      <c r="E91" s="158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45"/>
      <c r="Z91" s="145"/>
      <c r="AA91" s="145"/>
      <c r="AB91" s="145"/>
      <c r="AC91" s="145"/>
      <c r="AD91" s="145"/>
      <c r="AE91" s="145"/>
      <c r="AF91" s="145"/>
      <c r="AG91" s="145" t="s">
        <v>178</v>
      </c>
      <c r="AH91" s="145">
        <v>0</v>
      </c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</row>
    <row r="92" spans="1:60" outlineLevel="1" x14ac:dyDescent="0.2">
      <c r="A92" s="152"/>
      <c r="B92" s="153"/>
      <c r="C92" s="178" t="s">
        <v>795</v>
      </c>
      <c r="D92" s="157"/>
      <c r="E92" s="158">
        <v>190</v>
      </c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45"/>
      <c r="Z92" s="145"/>
      <c r="AA92" s="145"/>
      <c r="AB92" s="145"/>
      <c r="AC92" s="145"/>
      <c r="AD92" s="145"/>
      <c r="AE92" s="145"/>
      <c r="AF92" s="145"/>
      <c r="AG92" s="145" t="s">
        <v>178</v>
      </c>
      <c r="AH92" s="145">
        <v>0</v>
      </c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</row>
    <row r="93" spans="1:60" outlineLevel="1" x14ac:dyDescent="0.2">
      <c r="A93" s="152"/>
      <c r="B93" s="153"/>
      <c r="C93" s="178" t="s">
        <v>796</v>
      </c>
      <c r="D93" s="157"/>
      <c r="E93" s="158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45"/>
      <c r="Z93" s="145"/>
      <c r="AA93" s="145"/>
      <c r="AB93" s="145"/>
      <c r="AC93" s="145"/>
      <c r="AD93" s="145"/>
      <c r="AE93" s="145"/>
      <c r="AF93" s="145"/>
      <c r="AG93" s="145" t="s">
        <v>178</v>
      </c>
      <c r="AH93" s="145">
        <v>0</v>
      </c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</row>
    <row r="94" spans="1:60" outlineLevel="1" x14ac:dyDescent="0.2">
      <c r="A94" s="152"/>
      <c r="B94" s="153"/>
      <c r="C94" s="178" t="s">
        <v>797</v>
      </c>
      <c r="D94" s="157"/>
      <c r="E94" s="158">
        <v>37</v>
      </c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45"/>
      <c r="Z94" s="145"/>
      <c r="AA94" s="145"/>
      <c r="AB94" s="145"/>
      <c r="AC94" s="145"/>
      <c r="AD94" s="145"/>
      <c r="AE94" s="145"/>
      <c r="AF94" s="145"/>
      <c r="AG94" s="145" t="s">
        <v>178</v>
      </c>
      <c r="AH94" s="145">
        <v>0</v>
      </c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</row>
    <row r="95" spans="1:60" outlineLevel="1" x14ac:dyDescent="0.2">
      <c r="A95" s="152"/>
      <c r="B95" s="153"/>
      <c r="C95" s="239"/>
      <c r="D95" s="240"/>
      <c r="E95" s="240"/>
      <c r="F95" s="240"/>
      <c r="G95" s="240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45"/>
      <c r="Z95" s="145"/>
      <c r="AA95" s="145"/>
      <c r="AB95" s="145"/>
      <c r="AC95" s="145"/>
      <c r="AD95" s="145"/>
      <c r="AE95" s="145"/>
      <c r="AF95" s="145"/>
      <c r="AG95" s="145" t="s">
        <v>179</v>
      </c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</row>
    <row r="96" spans="1:60" ht="22.5" outlineLevel="1" x14ac:dyDescent="0.2">
      <c r="A96" s="166">
        <v>24</v>
      </c>
      <c r="B96" s="167" t="s">
        <v>758</v>
      </c>
      <c r="C96" s="177" t="s">
        <v>759</v>
      </c>
      <c r="D96" s="168" t="s">
        <v>204</v>
      </c>
      <c r="E96" s="169">
        <v>26</v>
      </c>
      <c r="F96" s="170"/>
      <c r="G96" s="171">
        <f>ROUND(E96*F96,2)</f>
        <v>0</v>
      </c>
      <c r="H96" s="170"/>
      <c r="I96" s="171">
        <f>ROUND(E96*H96,2)</f>
        <v>0</v>
      </c>
      <c r="J96" s="170"/>
      <c r="K96" s="171">
        <f>ROUND(E96*J96,2)</f>
        <v>0</v>
      </c>
      <c r="L96" s="171">
        <v>21</v>
      </c>
      <c r="M96" s="171">
        <f>G96*(1+L96/100)</f>
        <v>0</v>
      </c>
      <c r="N96" s="171">
        <v>0.11359</v>
      </c>
      <c r="O96" s="171">
        <f>ROUND(E96*N96,2)</f>
        <v>2.95</v>
      </c>
      <c r="P96" s="171">
        <v>0</v>
      </c>
      <c r="Q96" s="171">
        <f>ROUND(E96*P96,2)</f>
        <v>0</v>
      </c>
      <c r="R96" s="171" t="s">
        <v>737</v>
      </c>
      <c r="S96" s="171" t="s">
        <v>182</v>
      </c>
      <c r="T96" s="172" t="s">
        <v>182</v>
      </c>
      <c r="U96" s="155">
        <v>0.26</v>
      </c>
      <c r="V96" s="155">
        <f>ROUND(E96*U96,2)</f>
        <v>6.76</v>
      </c>
      <c r="W96" s="155"/>
      <c r="X96" s="155" t="s">
        <v>176</v>
      </c>
      <c r="Y96" s="145"/>
      <c r="Z96" s="145"/>
      <c r="AA96" s="145"/>
      <c r="AB96" s="145"/>
      <c r="AC96" s="145"/>
      <c r="AD96" s="145"/>
      <c r="AE96" s="145"/>
      <c r="AF96" s="145"/>
      <c r="AG96" s="145" t="s">
        <v>177</v>
      </c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</row>
    <row r="97" spans="1:60" outlineLevel="1" x14ac:dyDescent="0.2">
      <c r="A97" s="152"/>
      <c r="B97" s="153"/>
      <c r="C97" s="178" t="s">
        <v>798</v>
      </c>
      <c r="D97" s="157"/>
      <c r="E97" s="158">
        <v>26</v>
      </c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45"/>
      <c r="Z97" s="145"/>
      <c r="AA97" s="145"/>
      <c r="AB97" s="145"/>
      <c r="AC97" s="145"/>
      <c r="AD97" s="145"/>
      <c r="AE97" s="145"/>
      <c r="AF97" s="145"/>
      <c r="AG97" s="145" t="s">
        <v>178</v>
      </c>
      <c r="AH97" s="145">
        <v>0</v>
      </c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</row>
    <row r="98" spans="1:60" outlineLevel="1" x14ac:dyDescent="0.2">
      <c r="A98" s="152"/>
      <c r="B98" s="153"/>
      <c r="C98" s="239"/>
      <c r="D98" s="240"/>
      <c r="E98" s="240"/>
      <c r="F98" s="240"/>
      <c r="G98" s="240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45"/>
      <c r="Z98" s="145"/>
      <c r="AA98" s="145"/>
      <c r="AB98" s="145"/>
      <c r="AC98" s="145"/>
      <c r="AD98" s="145"/>
      <c r="AE98" s="145"/>
      <c r="AF98" s="145"/>
      <c r="AG98" s="145" t="s">
        <v>179</v>
      </c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</row>
    <row r="99" spans="1:60" outlineLevel="1" x14ac:dyDescent="0.2">
      <c r="A99" s="166">
        <v>25</v>
      </c>
      <c r="B99" s="167" t="s">
        <v>760</v>
      </c>
      <c r="C99" s="177" t="s">
        <v>761</v>
      </c>
      <c r="D99" s="168" t="s">
        <v>181</v>
      </c>
      <c r="E99" s="169">
        <v>19.6875</v>
      </c>
      <c r="F99" s="170"/>
      <c r="G99" s="171">
        <f>ROUND(E99*F99,2)</f>
        <v>0</v>
      </c>
      <c r="H99" s="170"/>
      <c r="I99" s="171">
        <f>ROUND(E99*H99,2)</f>
        <v>0</v>
      </c>
      <c r="J99" s="170"/>
      <c r="K99" s="171">
        <f>ROUND(E99*J99,2)</f>
        <v>0</v>
      </c>
      <c r="L99" s="171">
        <v>21</v>
      </c>
      <c r="M99" s="171">
        <f>G99*(1+L99/100)</f>
        <v>0</v>
      </c>
      <c r="N99" s="171">
        <v>2.5249999999999999</v>
      </c>
      <c r="O99" s="171">
        <f>ROUND(E99*N99,2)</f>
        <v>49.71</v>
      </c>
      <c r="P99" s="171">
        <v>0</v>
      </c>
      <c r="Q99" s="171">
        <f>ROUND(E99*P99,2)</f>
        <v>0</v>
      </c>
      <c r="R99" s="171" t="s">
        <v>737</v>
      </c>
      <c r="S99" s="171" t="s">
        <v>182</v>
      </c>
      <c r="T99" s="172" t="s">
        <v>182</v>
      </c>
      <c r="U99" s="155">
        <v>1.44</v>
      </c>
      <c r="V99" s="155">
        <f>ROUND(E99*U99,2)</f>
        <v>28.35</v>
      </c>
      <c r="W99" s="155"/>
      <c r="X99" s="155" t="s">
        <v>176</v>
      </c>
      <c r="Y99" s="145"/>
      <c r="Z99" s="145"/>
      <c r="AA99" s="145"/>
      <c r="AB99" s="145"/>
      <c r="AC99" s="145"/>
      <c r="AD99" s="145"/>
      <c r="AE99" s="145"/>
      <c r="AF99" s="145"/>
      <c r="AG99" s="145" t="s">
        <v>177</v>
      </c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</row>
    <row r="100" spans="1:60" outlineLevel="1" x14ac:dyDescent="0.2">
      <c r="A100" s="152"/>
      <c r="B100" s="153"/>
      <c r="C100" s="247" t="s">
        <v>762</v>
      </c>
      <c r="D100" s="248"/>
      <c r="E100" s="248"/>
      <c r="F100" s="248"/>
      <c r="G100" s="248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45"/>
      <c r="Z100" s="145"/>
      <c r="AA100" s="145"/>
      <c r="AB100" s="145"/>
      <c r="AC100" s="145"/>
      <c r="AD100" s="145"/>
      <c r="AE100" s="145"/>
      <c r="AF100" s="145"/>
      <c r="AG100" s="145" t="s">
        <v>207</v>
      </c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</row>
    <row r="101" spans="1:60" outlineLevel="1" x14ac:dyDescent="0.2">
      <c r="A101" s="152"/>
      <c r="B101" s="153"/>
      <c r="C101" s="178" t="s">
        <v>799</v>
      </c>
      <c r="D101" s="157"/>
      <c r="E101" s="158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45"/>
      <c r="Z101" s="145"/>
      <c r="AA101" s="145"/>
      <c r="AB101" s="145"/>
      <c r="AC101" s="145"/>
      <c r="AD101" s="145"/>
      <c r="AE101" s="145"/>
      <c r="AF101" s="145"/>
      <c r="AG101" s="145" t="s">
        <v>178</v>
      </c>
      <c r="AH101" s="145">
        <v>0</v>
      </c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</row>
    <row r="102" spans="1:60" outlineLevel="1" x14ac:dyDescent="0.2">
      <c r="A102" s="152"/>
      <c r="B102" s="153"/>
      <c r="C102" s="178" t="s">
        <v>763</v>
      </c>
      <c r="D102" s="157"/>
      <c r="E102" s="158">
        <v>3.5</v>
      </c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45"/>
      <c r="Z102" s="145"/>
      <c r="AA102" s="145"/>
      <c r="AB102" s="145"/>
      <c r="AC102" s="145"/>
      <c r="AD102" s="145"/>
      <c r="AE102" s="145"/>
      <c r="AF102" s="145"/>
      <c r="AG102" s="145" t="s">
        <v>178</v>
      </c>
      <c r="AH102" s="145">
        <v>0</v>
      </c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</row>
    <row r="103" spans="1:60" outlineLevel="1" x14ac:dyDescent="0.2">
      <c r="A103" s="152"/>
      <c r="B103" s="153"/>
      <c r="C103" s="178" t="s">
        <v>800</v>
      </c>
      <c r="D103" s="157"/>
      <c r="E103" s="158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45"/>
      <c r="Z103" s="145"/>
      <c r="AA103" s="145"/>
      <c r="AB103" s="145"/>
      <c r="AC103" s="145"/>
      <c r="AD103" s="145"/>
      <c r="AE103" s="145"/>
      <c r="AF103" s="145"/>
      <c r="AG103" s="145" t="s">
        <v>178</v>
      </c>
      <c r="AH103" s="145">
        <v>0</v>
      </c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</row>
    <row r="104" spans="1:60" outlineLevel="1" x14ac:dyDescent="0.2">
      <c r="A104" s="152"/>
      <c r="B104" s="153"/>
      <c r="C104" s="178" t="s">
        <v>801</v>
      </c>
      <c r="D104" s="157"/>
      <c r="E104" s="158">
        <v>2</v>
      </c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45"/>
      <c r="Z104" s="145"/>
      <c r="AA104" s="145"/>
      <c r="AB104" s="145"/>
      <c r="AC104" s="145"/>
      <c r="AD104" s="145"/>
      <c r="AE104" s="145"/>
      <c r="AF104" s="145"/>
      <c r="AG104" s="145" t="s">
        <v>178</v>
      </c>
      <c r="AH104" s="145">
        <v>0</v>
      </c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</row>
    <row r="105" spans="1:60" outlineLevel="1" x14ac:dyDescent="0.2">
      <c r="A105" s="152"/>
      <c r="B105" s="153"/>
      <c r="C105" s="178" t="s">
        <v>802</v>
      </c>
      <c r="D105" s="157"/>
      <c r="E105" s="158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45"/>
      <c r="Z105" s="145"/>
      <c r="AA105" s="145"/>
      <c r="AB105" s="145"/>
      <c r="AC105" s="145"/>
      <c r="AD105" s="145"/>
      <c r="AE105" s="145"/>
      <c r="AF105" s="145"/>
      <c r="AG105" s="145" t="s">
        <v>178</v>
      </c>
      <c r="AH105" s="145">
        <v>0</v>
      </c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</row>
    <row r="106" spans="1:60" outlineLevel="1" x14ac:dyDescent="0.2">
      <c r="A106" s="152"/>
      <c r="B106" s="153"/>
      <c r="C106" s="178" t="s">
        <v>803</v>
      </c>
      <c r="D106" s="157"/>
      <c r="E106" s="158">
        <v>14.1875</v>
      </c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45"/>
      <c r="Z106" s="145"/>
      <c r="AA106" s="145"/>
      <c r="AB106" s="145"/>
      <c r="AC106" s="145"/>
      <c r="AD106" s="145"/>
      <c r="AE106" s="145"/>
      <c r="AF106" s="145"/>
      <c r="AG106" s="145" t="s">
        <v>178</v>
      </c>
      <c r="AH106" s="145">
        <v>0</v>
      </c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</row>
    <row r="107" spans="1:60" outlineLevel="1" x14ac:dyDescent="0.2">
      <c r="A107" s="152"/>
      <c r="B107" s="153"/>
      <c r="C107" s="239"/>
      <c r="D107" s="240"/>
      <c r="E107" s="240"/>
      <c r="F107" s="240"/>
      <c r="G107" s="240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45"/>
      <c r="Z107" s="145"/>
      <c r="AA107" s="145"/>
      <c r="AB107" s="145"/>
      <c r="AC107" s="145"/>
      <c r="AD107" s="145"/>
      <c r="AE107" s="145"/>
      <c r="AF107" s="145"/>
      <c r="AG107" s="145" t="s">
        <v>179</v>
      </c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</row>
    <row r="108" spans="1:60" outlineLevel="1" x14ac:dyDescent="0.2">
      <c r="A108" s="166">
        <v>26</v>
      </c>
      <c r="B108" s="167" t="s">
        <v>764</v>
      </c>
      <c r="C108" s="177" t="s">
        <v>765</v>
      </c>
      <c r="D108" s="168" t="s">
        <v>204</v>
      </c>
      <c r="E108" s="169">
        <v>24.5</v>
      </c>
      <c r="F108" s="170"/>
      <c r="G108" s="171">
        <f>ROUND(E108*F108,2)</f>
        <v>0</v>
      </c>
      <c r="H108" s="170"/>
      <c r="I108" s="171">
        <f>ROUND(E108*H108,2)</f>
        <v>0</v>
      </c>
      <c r="J108" s="170"/>
      <c r="K108" s="171">
        <f>ROUND(E108*J108,2)</f>
        <v>0</v>
      </c>
      <c r="L108" s="171">
        <v>21</v>
      </c>
      <c r="M108" s="171">
        <f>G108*(1+L108/100)</f>
        <v>0</v>
      </c>
      <c r="N108" s="171">
        <v>0.188</v>
      </c>
      <c r="O108" s="171">
        <f>ROUND(E108*N108,2)</f>
        <v>4.6100000000000003</v>
      </c>
      <c r="P108" s="171">
        <v>0</v>
      </c>
      <c r="Q108" s="171">
        <f>ROUND(E108*P108,2)</f>
        <v>0</v>
      </c>
      <c r="R108" s="171"/>
      <c r="S108" s="171" t="s">
        <v>174</v>
      </c>
      <c r="T108" s="172" t="s">
        <v>182</v>
      </c>
      <c r="U108" s="155">
        <v>0.27</v>
      </c>
      <c r="V108" s="155">
        <f>ROUND(E108*U108,2)</f>
        <v>6.62</v>
      </c>
      <c r="W108" s="155"/>
      <c r="X108" s="155" t="s">
        <v>176</v>
      </c>
      <c r="Y108" s="145"/>
      <c r="Z108" s="145"/>
      <c r="AA108" s="145"/>
      <c r="AB108" s="145"/>
      <c r="AC108" s="145"/>
      <c r="AD108" s="145"/>
      <c r="AE108" s="145"/>
      <c r="AF108" s="145"/>
      <c r="AG108" s="145" t="s">
        <v>177</v>
      </c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</row>
    <row r="109" spans="1:60" outlineLevel="1" x14ac:dyDescent="0.2">
      <c r="A109" s="152"/>
      <c r="B109" s="153"/>
      <c r="C109" s="178" t="s">
        <v>804</v>
      </c>
      <c r="D109" s="157"/>
      <c r="E109" s="158">
        <v>24.5</v>
      </c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45"/>
      <c r="Z109" s="145"/>
      <c r="AA109" s="145"/>
      <c r="AB109" s="145"/>
      <c r="AC109" s="145"/>
      <c r="AD109" s="145"/>
      <c r="AE109" s="145"/>
      <c r="AF109" s="145"/>
      <c r="AG109" s="145" t="s">
        <v>178</v>
      </c>
      <c r="AH109" s="145">
        <v>0</v>
      </c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</row>
    <row r="110" spans="1:60" outlineLevel="1" x14ac:dyDescent="0.2">
      <c r="A110" s="152"/>
      <c r="B110" s="153"/>
      <c r="C110" s="239"/>
      <c r="D110" s="240"/>
      <c r="E110" s="240"/>
      <c r="F110" s="240"/>
      <c r="G110" s="240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45"/>
      <c r="Z110" s="145"/>
      <c r="AA110" s="145"/>
      <c r="AB110" s="145"/>
      <c r="AC110" s="145"/>
      <c r="AD110" s="145"/>
      <c r="AE110" s="145"/>
      <c r="AF110" s="145"/>
      <c r="AG110" s="145" t="s">
        <v>179</v>
      </c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</row>
    <row r="111" spans="1:60" ht="22.5" outlineLevel="1" x14ac:dyDescent="0.2">
      <c r="A111" s="166">
        <v>27</v>
      </c>
      <c r="B111" s="167" t="s">
        <v>766</v>
      </c>
      <c r="C111" s="177" t="s">
        <v>767</v>
      </c>
      <c r="D111" s="168" t="s">
        <v>318</v>
      </c>
      <c r="E111" s="169">
        <v>200</v>
      </c>
      <c r="F111" s="170"/>
      <c r="G111" s="171">
        <f>ROUND(E111*F111,2)</f>
        <v>0</v>
      </c>
      <c r="H111" s="170"/>
      <c r="I111" s="171">
        <f>ROUND(E111*H111,2)</f>
        <v>0</v>
      </c>
      <c r="J111" s="170"/>
      <c r="K111" s="171">
        <f>ROUND(E111*J111,2)</f>
        <v>0</v>
      </c>
      <c r="L111" s="171">
        <v>21</v>
      </c>
      <c r="M111" s="171">
        <f>G111*(1+L111/100)</f>
        <v>0</v>
      </c>
      <c r="N111" s="171">
        <v>8.1970000000000001E-2</v>
      </c>
      <c r="O111" s="171">
        <f>ROUND(E111*N111,2)</f>
        <v>16.39</v>
      </c>
      <c r="P111" s="171">
        <v>0</v>
      </c>
      <c r="Q111" s="171">
        <f>ROUND(E111*P111,2)</f>
        <v>0</v>
      </c>
      <c r="R111" s="171" t="s">
        <v>199</v>
      </c>
      <c r="S111" s="171" t="s">
        <v>182</v>
      </c>
      <c r="T111" s="172" t="s">
        <v>182</v>
      </c>
      <c r="U111" s="155">
        <v>0</v>
      </c>
      <c r="V111" s="155">
        <f>ROUND(E111*U111,2)</f>
        <v>0</v>
      </c>
      <c r="W111" s="155"/>
      <c r="X111" s="155" t="s">
        <v>200</v>
      </c>
      <c r="Y111" s="145"/>
      <c r="Z111" s="145"/>
      <c r="AA111" s="145"/>
      <c r="AB111" s="145"/>
      <c r="AC111" s="145"/>
      <c r="AD111" s="145"/>
      <c r="AE111" s="145"/>
      <c r="AF111" s="145"/>
      <c r="AG111" s="145" t="s">
        <v>525</v>
      </c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</row>
    <row r="112" spans="1:60" outlineLevel="1" x14ac:dyDescent="0.2">
      <c r="A112" s="152"/>
      <c r="B112" s="153"/>
      <c r="C112" s="178" t="s">
        <v>805</v>
      </c>
      <c r="D112" s="157"/>
      <c r="E112" s="158">
        <v>200</v>
      </c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45"/>
      <c r="Z112" s="145"/>
      <c r="AA112" s="145"/>
      <c r="AB112" s="145"/>
      <c r="AC112" s="145"/>
      <c r="AD112" s="145"/>
      <c r="AE112" s="145"/>
      <c r="AF112" s="145"/>
      <c r="AG112" s="145" t="s">
        <v>178</v>
      </c>
      <c r="AH112" s="145">
        <v>0</v>
      </c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</row>
    <row r="113" spans="1:60" outlineLevel="1" x14ac:dyDescent="0.2">
      <c r="A113" s="152"/>
      <c r="B113" s="153"/>
      <c r="C113" s="239"/>
      <c r="D113" s="240"/>
      <c r="E113" s="240"/>
      <c r="F113" s="240"/>
      <c r="G113" s="240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45"/>
      <c r="Z113" s="145"/>
      <c r="AA113" s="145"/>
      <c r="AB113" s="145"/>
      <c r="AC113" s="145"/>
      <c r="AD113" s="145"/>
      <c r="AE113" s="145"/>
      <c r="AF113" s="145"/>
      <c r="AG113" s="145" t="s">
        <v>179</v>
      </c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</row>
    <row r="114" spans="1:60" outlineLevel="1" x14ac:dyDescent="0.2">
      <c r="A114" s="166">
        <v>28</v>
      </c>
      <c r="B114" s="167" t="s">
        <v>768</v>
      </c>
      <c r="C114" s="177" t="s">
        <v>769</v>
      </c>
      <c r="D114" s="168" t="s">
        <v>318</v>
      </c>
      <c r="E114" s="169">
        <v>40</v>
      </c>
      <c r="F114" s="170"/>
      <c r="G114" s="171">
        <f>ROUND(E114*F114,2)</f>
        <v>0</v>
      </c>
      <c r="H114" s="170"/>
      <c r="I114" s="171">
        <f>ROUND(E114*H114,2)</f>
        <v>0</v>
      </c>
      <c r="J114" s="170"/>
      <c r="K114" s="171">
        <f>ROUND(E114*J114,2)</f>
        <v>0</v>
      </c>
      <c r="L114" s="171">
        <v>21</v>
      </c>
      <c r="M114" s="171">
        <f>G114*(1+L114/100)</f>
        <v>0</v>
      </c>
      <c r="N114" s="171">
        <v>2.7E-2</v>
      </c>
      <c r="O114" s="171">
        <f>ROUND(E114*N114,2)</f>
        <v>1.08</v>
      </c>
      <c r="P114" s="171">
        <v>0</v>
      </c>
      <c r="Q114" s="171">
        <f>ROUND(E114*P114,2)</f>
        <v>0</v>
      </c>
      <c r="R114" s="171" t="s">
        <v>199</v>
      </c>
      <c r="S114" s="171" t="s">
        <v>182</v>
      </c>
      <c r="T114" s="172" t="s">
        <v>182</v>
      </c>
      <c r="U114" s="155">
        <v>0</v>
      </c>
      <c r="V114" s="155">
        <f>ROUND(E114*U114,2)</f>
        <v>0</v>
      </c>
      <c r="W114" s="155"/>
      <c r="X114" s="155" t="s">
        <v>200</v>
      </c>
      <c r="Y114" s="145"/>
      <c r="Z114" s="145"/>
      <c r="AA114" s="145"/>
      <c r="AB114" s="145"/>
      <c r="AC114" s="145"/>
      <c r="AD114" s="145"/>
      <c r="AE114" s="145"/>
      <c r="AF114" s="145"/>
      <c r="AG114" s="145" t="s">
        <v>525</v>
      </c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</row>
    <row r="115" spans="1:60" outlineLevel="1" x14ac:dyDescent="0.2">
      <c r="A115" s="152"/>
      <c r="B115" s="153"/>
      <c r="C115" s="178" t="s">
        <v>752</v>
      </c>
      <c r="D115" s="157"/>
      <c r="E115" s="158">
        <v>40</v>
      </c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45"/>
      <c r="Z115" s="145"/>
      <c r="AA115" s="145"/>
      <c r="AB115" s="145"/>
      <c r="AC115" s="145"/>
      <c r="AD115" s="145"/>
      <c r="AE115" s="145"/>
      <c r="AF115" s="145"/>
      <c r="AG115" s="145" t="s">
        <v>178</v>
      </c>
      <c r="AH115" s="145">
        <v>0</v>
      </c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</row>
    <row r="116" spans="1:60" outlineLevel="1" x14ac:dyDescent="0.2">
      <c r="A116" s="152"/>
      <c r="B116" s="153"/>
      <c r="C116" s="239"/>
      <c r="D116" s="240"/>
      <c r="E116" s="240"/>
      <c r="F116" s="240"/>
      <c r="G116" s="240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45"/>
      <c r="Z116" s="145"/>
      <c r="AA116" s="145"/>
      <c r="AB116" s="145"/>
      <c r="AC116" s="145"/>
      <c r="AD116" s="145"/>
      <c r="AE116" s="145"/>
      <c r="AF116" s="145"/>
      <c r="AG116" s="145" t="s">
        <v>179</v>
      </c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</row>
    <row r="117" spans="1:60" outlineLevel="1" x14ac:dyDescent="0.2">
      <c r="A117" s="166">
        <v>29</v>
      </c>
      <c r="B117" s="167" t="s">
        <v>770</v>
      </c>
      <c r="C117" s="177" t="s">
        <v>771</v>
      </c>
      <c r="D117" s="168" t="s">
        <v>318</v>
      </c>
      <c r="E117" s="169">
        <v>49</v>
      </c>
      <c r="F117" s="170"/>
      <c r="G117" s="171">
        <f>ROUND(E117*F117,2)</f>
        <v>0</v>
      </c>
      <c r="H117" s="170"/>
      <c r="I117" s="171">
        <f>ROUND(E117*H117,2)</f>
        <v>0</v>
      </c>
      <c r="J117" s="170"/>
      <c r="K117" s="171">
        <f>ROUND(E117*J117,2)</f>
        <v>0</v>
      </c>
      <c r="L117" s="171">
        <v>21</v>
      </c>
      <c r="M117" s="171">
        <f>G117*(1+L117/100)</f>
        <v>0</v>
      </c>
      <c r="N117" s="171">
        <v>5.9499999999999997E-2</v>
      </c>
      <c r="O117" s="171">
        <f>ROUND(E117*N117,2)</f>
        <v>2.92</v>
      </c>
      <c r="P117" s="171">
        <v>0</v>
      </c>
      <c r="Q117" s="171">
        <f>ROUND(E117*P117,2)</f>
        <v>0</v>
      </c>
      <c r="R117" s="171" t="s">
        <v>199</v>
      </c>
      <c r="S117" s="171" t="s">
        <v>182</v>
      </c>
      <c r="T117" s="172" t="s">
        <v>182</v>
      </c>
      <c r="U117" s="155">
        <v>0</v>
      </c>
      <c r="V117" s="155">
        <f>ROUND(E117*U117,2)</f>
        <v>0</v>
      </c>
      <c r="W117" s="155"/>
      <c r="X117" s="155" t="s">
        <v>200</v>
      </c>
      <c r="Y117" s="145"/>
      <c r="Z117" s="145"/>
      <c r="AA117" s="145"/>
      <c r="AB117" s="145"/>
      <c r="AC117" s="145"/>
      <c r="AD117" s="145"/>
      <c r="AE117" s="145"/>
      <c r="AF117" s="145"/>
      <c r="AG117" s="145" t="s">
        <v>525</v>
      </c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</row>
    <row r="118" spans="1:60" outlineLevel="1" x14ac:dyDescent="0.2">
      <c r="A118" s="152"/>
      <c r="B118" s="153"/>
      <c r="C118" s="243"/>
      <c r="D118" s="244"/>
      <c r="E118" s="244"/>
      <c r="F118" s="244"/>
      <c r="G118" s="244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45"/>
      <c r="Z118" s="145"/>
      <c r="AA118" s="145"/>
      <c r="AB118" s="145"/>
      <c r="AC118" s="145"/>
      <c r="AD118" s="145"/>
      <c r="AE118" s="145"/>
      <c r="AF118" s="145"/>
      <c r="AG118" s="145" t="s">
        <v>179</v>
      </c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</row>
    <row r="119" spans="1:60" x14ac:dyDescent="0.2">
      <c r="A119" s="160" t="s">
        <v>171</v>
      </c>
      <c r="B119" s="161" t="s">
        <v>96</v>
      </c>
      <c r="C119" s="176" t="s">
        <v>97</v>
      </c>
      <c r="D119" s="162"/>
      <c r="E119" s="163"/>
      <c r="F119" s="164"/>
      <c r="G119" s="164">
        <f>SUMIF(AG120:AG123,"&lt;&gt;NOR",G120:G123)</f>
        <v>0</v>
      </c>
      <c r="H119" s="164"/>
      <c r="I119" s="164">
        <f>SUM(I120:I123)</f>
        <v>0</v>
      </c>
      <c r="J119" s="164"/>
      <c r="K119" s="164">
        <f>SUM(K120:K123)</f>
        <v>0</v>
      </c>
      <c r="L119" s="164"/>
      <c r="M119" s="164">
        <f>SUM(M120:M123)</f>
        <v>0</v>
      </c>
      <c r="N119" s="164"/>
      <c r="O119" s="164">
        <f>SUM(O120:O123)</f>
        <v>0</v>
      </c>
      <c r="P119" s="164"/>
      <c r="Q119" s="164">
        <f>SUM(Q120:Q123)</f>
        <v>0</v>
      </c>
      <c r="R119" s="164"/>
      <c r="S119" s="164"/>
      <c r="T119" s="165"/>
      <c r="U119" s="159"/>
      <c r="V119" s="159">
        <f>SUM(V120:V123)</f>
        <v>0</v>
      </c>
      <c r="W119" s="159"/>
      <c r="X119" s="159"/>
      <c r="AG119" t="s">
        <v>172</v>
      </c>
    </row>
    <row r="120" spans="1:60" outlineLevel="1" x14ac:dyDescent="0.2">
      <c r="A120" s="166">
        <v>30</v>
      </c>
      <c r="B120" s="167" t="s">
        <v>214</v>
      </c>
      <c r="C120" s="177" t="s">
        <v>215</v>
      </c>
      <c r="D120" s="168" t="s">
        <v>211</v>
      </c>
      <c r="E120" s="169">
        <v>50</v>
      </c>
      <c r="F120" s="170"/>
      <c r="G120" s="171">
        <f>ROUND(E120*F120,2)</f>
        <v>0</v>
      </c>
      <c r="H120" s="170"/>
      <c r="I120" s="171">
        <f>ROUND(E120*H120,2)</f>
        <v>0</v>
      </c>
      <c r="J120" s="170"/>
      <c r="K120" s="171">
        <f>ROUND(E120*J120,2)</f>
        <v>0</v>
      </c>
      <c r="L120" s="171">
        <v>21</v>
      </c>
      <c r="M120" s="171">
        <f>G120*(1+L120/100)</f>
        <v>0</v>
      </c>
      <c r="N120" s="171">
        <v>0</v>
      </c>
      <c r="O120" s="171">
        <f>ROUND(E120*N120,2)</f>
        <v>0</v>
      </c>
      <c r="P120" s="171">
        <v>0</v>
      </c>
      <c r="Q120" s="171">
        <f>ROUND(E120*P120,2)</f>
        <v>0</v>
      </c>
      <c r="R120" s="171"/>
      <c r="S120" s="171" t="s">
        <v>174</v>
      </c>
      <c r="T120" s="172" t="s">
        <v>175</v>
      </c>
      <c r="U120" s="155">
        <v>0</v>
      </c>
      <c r="V120" s="155">
        <f>ROUND(E120*U120,2)</f>
        <v>0</v>
      </c>
      <c r="W120" s="155"/>
      <c r="X120" s="155" t="s">
        <v>212</v>
      </c>
      <c r="Y120" s="145"/>
      <c r="Z120" s="145"/>
      <c r="AA120" s="145"/>
      <c r="AB120" s="145"/>
      <c r="AC120" s="145"/>
      <c r="AD120" s="145"/>
      <c r="AE120" s="145"/>
      <c r="AF120" s="145"/>
      <c r="AG120" s="145" t="s">
        <v>213</v>
      </c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</row>
    <row r="121" spans="1:60" outlineLevel="1" x14ac:dyDescent="0.2">
      <c r="A121" s="152"/>
      <c r="B121" s="153"/>
      <c r="C121" s="243"/>
      <c r="D121" s="244"/>
      <c r="E121" s="244"/>
      <c r="F121" s="244"/>
      <c r="G121" s="244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45"/>
      <c r="Z121" s="145"/>
      <c r="AA121" s="145"/>
      <c r="AB121" s="145"/>
      <c r="AC121" s="145"/>
      <c r="AD121" s="145"/>
      <c r="AE121" s="145"/>
      <c r="AF121" s="145"/>
      <c r="AG121" s="145" t="s">
        <v>179</v>
      </c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</row>
    <row r="122" spans="1:60" outlineLevel="1" x14ac:dyDescent="0.2">
      <c r="A122" s="166">
        <v>31</v>
      </c>
      <c r="B122" s="167" t="s">
        <v>216</v>
      </c>
      <c r="C122" s="177" t="s">
        <v>217</v>
      </c>
      <c r="D122" s="168" t="s">
        <v>218</v>
      </c>
      <c r="E122" s="169">
        <v>1</v>
      </c>
      <c r="F122" s="170"/>
      <c r="G122" s="171">
        <f>ROUND(E122*F122,2)</f>
        <v>0</v>
      </c>
      <c r="H122" s="170"/>
      <c r="I122" s="171">
        <f>ROUND(E122*H122,2)</f>
        <v>0</v>
      </c>
      <c r="J122" s="170"/>
      <c r="K122" s="171">
        <f>ROUND(E122*J122,2)</f>
        <v>0</v>
      </c>
      <c r="L122" s="171">
        <v>21</v>
      </c>
      <c r="M122" s="171">
        <f>G122*(1+L122/100)</f>
        <v>0</v>
      </c>
      <c r="N122" s="171">
        <v>0</v>
      </c>
      <c r="O122" s="171">
        <f>ROUND(E122*N122,2)</f>
        <v>0</v>
      </c>
      <c r="P122" s="171">
        <v>0</v>
      </c>
      <c r="Q122" s="171">
        <f>ROUND(E122*P122,2)</f>
        <v>0</v>
      </c>
      <c r="R122" s="171"/>
      <c r="S122" s="171" t="s">
        <v>174</v>
      </c>
      <c r="T122" s="172" t="s">
        <v>175</v>
      </c>
      <c r="U122" s="155">
        <v>0</v>
      </c>
      <c r="V122" s="155">
        <f>ROUND(E122*U122,2)</f>
        <v>0</v>
      </c>
      <c r="W122" s="155"/>
      <c r="X122" s="155" t="s">
        <v>212</v>
      </c>
      <c r="Y122" s="145"/>
      <c r="Z122" s="145"/>
      <c r="AA122" s="145"/>
      <c r="AB122" s="145"/>
      <c r="AC122" s="145"/>
      <c r="AD122" s="145"/>
      <c r="AE122" s="145"/>
      <c r="AF122" s="145"/>
      <c r="AG122" s="145" t="s">
        <v>213</v>
      </c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</row>
    <row r="123" spans="1:60" outlineLevel="1" x14ac:dyDescent="0.2">
      <c r="A123" s="152"/>
      <c r="B123" s="153"/>
      <c r="C123" s="243"/>
      <c r="D123" s="244"/>
      <c r="E123" s="244"/>
      <c r="F123" s="244"/>
      <c r="G123" s="244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45"/>
      <c r="Z123" s="145"/>
      <c r="AA123" s="145"/>
      <c r="AB123" s="145"/>
      <c r="AC123" s="145"/>
      <c r="AD123" s="145"/>
      <c r="AE123" s="145"/>
      <c r="AF123" s="145"/>
      <c r="AG123" s="145" t="s">
        <v>179</v>
      </c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</row>
    <row r="124" spans="1:60" x14ac:dyDescent="0.2">
      <c r="A124" s="160" t="s">
        <v>171</v>
      </c>
      <c r="B124" s="161" t="s">
        <v>104</v>
      </c>
      <c r="C124" s="176" t="s">
        <v>105</v>
      </c>
      <c r="D124" s="162"/>
      <c r="E124" s="163"/>
      <c r="F124" s="164"/>
      <c r="G124" s="164">
        <f>SUMIF(AG125:AG130,"&lt;&gt;NOR",G125:G130)</f>
        <v>0</v>
      </c>
      <c r="H124" s="164"/>
      <c r="I124" s="164">
        <f>SUM(I125:I130)</f>
        <v>0</v>
      </c>
      <c r="J124" s="164"/>
      <c r="K124" s="164">
        <f>SUM(K125:K130)</f>
        <v>0</v>
      </c>
      <c r="L124" s="164"/>
      <c r="M124" s="164">
        <f>SUM(M125:M130)</f>
        <v>0</v>
      </c>
      <c r="N124" s="164"/>
      <c r="O124" s="164">
        <f>SUM(O125:O130)</f>
        <v>0</v>
      </c>
      <c r="P124" s="164"/>
      <c r="Q124" s="164">
        <f>SUM(Q125:Q130)</f>
        <v>0</v>
      </c>
      <c r="R124" s="164"/>
      <c r="S124" s="164"/>
      <c r="T124" s="165"/>
      <c r="U124" s="159"/>
      <c r="V124" s="159">
        <f>SUM(V125:V130)</f>
        <v>27.72</v>
      </c>
      <c r="W124" s="159"/>
      <c r="X124" s="159"/>
      <c r="AG124" t="s">
        <v>172</v>
      </c>
    </row>
    <row r="125" spans="1:60" outlineLevel="1" x14ac:dyDescent="0.2">
      <c r="A125" s="166">
        <v>32</v>
      </c>
      <c r="B125" s="167" t="s">
        <v>772</v>
      </c>
      <c r="C125" s="177" t="s">
        <v>773</v>
      </c>
      <c r="D125" s="168" t="s">
        <v>198</v>
      </c>
      <c r="E125" s="169">
        <v>1732.5236399999999</v>
      </c>
      <c r="F125" s="170"/>
      <c r="G125" s="171">
        <f>ROUND(E125*F125,2)</f>
        <v>0</v>
      </c>
      <c r="H125" s="170"/>
      <c r="I125" s="171">
        <f>ROUND(E125*H125,2)</f>
        <v>0</v>
      </c>
      <c r="J125" s="170"/>
      <c r="K125" s="171">
        <f>ROUND(E125*J125,2)</f>
        <v>0</v>
      </c>
      <c r="L125" s="171">
        <v>21</v>
      </c>
      <c r="M125" s="171">
        <f>G125*(1+L125/100)</f>
        <v>0</v>
      </c>
      <c r="N125" s="171">
        <v>0</v>
      </c>
      <c r="O125" s="171">
        <f>ROUND(E125*N125,2)</f>
        <v>0</v>
      </c>
      <c r="P125" s="171">
        <v>0</v>
      </c>
      <c r="Q125" s="171">
        <f>ROUND(E125*P125,2)</f>
        <v>0</v>
      </c>
      <c r="R125" s="171" t="s">
        <v>737</v>
      </c>
      <c r="S125" s="171" t="s">
        <v>182</v>
      </c>
      <c r="T125" s="172" t="s">
        <v>182</v>
      </c>
      <c r="U125" s="155">
        <v>1.6E-2</v>
      </c>
      <c r="V125" s="155">
        <f>ROUND(E125*U125,2)</f>
        <v>27.72</v>
      </c>
      <c r="W125" s="155"/>
      <c r="X125" s="155" t="s">
        <v>228</v>
      </c>
      <c r="Y125" s="145"/>
      <c r="Z125" s="145"/>
      <c r="AA125" s="145"/>
      <c r="AB125" s="145"/>
      <c r="AC125" s="145"/>
      <c r="AD125" s="145"/>
      <c r="AE125" s="145"/>
      <c r="AF125" s="145"/>
      <c r="AG125" s="145" t="s">
        <v>229</v>
      </c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</row>
    <row r="126" spans="1:60" outlineLevel="1" x14ac:dyDescent="0.2">
      <c r="A126" s="152"/>
      <c r="B126" s="153"/>
      <c r="C126" s="247" t="s">
        <v>774</v>
      </c>
      <c r="D126" s="248"/>
      <c r="E126" s="248"/>
      <c r="F126" s="248"/>
      <c r="G126" s="248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45"/>
      <c r="Z126" s="145"/>
      <c r="AA126" s="145"/>
      <c r="AB126" s="145"/>
      <c r="AC126" s="145"/>
      <c r="AD126" s="145"/>
      <c r="AE126" s="145"/>
      <c r="AF126" s="145"/>
      <c r="AG126" s="145" t="s">
        <v>207</v>
      </c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</row>
    <row r="127" spans="1:60" outlineLevel="1" x14ac:dyDescent="0.2">
      <c r="A127" s="152"/>
      <c r="B127" s="153"/>
      <c r="C127" s="178" t="s">
        <v>506</v>
      </c>
      <c r="D127" s="157"/>
      <c r="E127" s="158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45"/>
      <c r="Z127" s="145"/>
      <c r="AA127" s="145"/>
      <c r="AB127" s="145"/>
      <c r="AC127" s="145"/>
      <c r="AD127" s="145"/>
      <c r="AE127" s="145"/>
      <c r="AF127" s="145"/>
      <c r="AG127" s="145" t="s">
        <v>178</v>
      </c>
      <c r="AH127" s="145">
        <v>0</v>
      </c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</row>
    <row r="128" spans="1:60" outlineLevel="1" x14ac:dyDescent="0.2">
      <c r="A128" s="152"/>
      <c r="B128" s="153"/>
      <c r="C128" s="178" t="s">
        <v>806</v>
      </c>
      <c r="D128" s="157"/>
      <c r="E128" s="158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45"/>
      <c r="Z128" s="145"/>
      <c r="AA128" s="145"/>
      <c r="AB128" s="145"/>
      <c r="AC128" s="145"/>
      <c r="AD128" s="145"/>
      <c r="AE128" s="145"/>
      <c r="AF128" s="145"/>
      <c r="AG128" s="145" t="s">
        <v>178</v>
      </c>
      <c r="AH128" s="145">
        <v>0</v>
      </c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</row>
    <row r="129" spans="1:60" outlineLevel="1" x14ac:dyDescent="0.2">
      <c r="A129" s="152"/>
      <c r="B129" s="153"/>
      <c r="C129" s="178" t="s">
        <v>807</v>
      </c>
      <c r="D129" s="157"/>
      <c r="E129" s="158">
        <v>1732.5236399999999</v>
      </c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45"/>
      <c r="Z129" s="145"/>
      <c r="AA129" s="145"/>
      <c r="AB129" s="145"/>
      <c r="AC129" s="145"/>
      <c r="AD129" s="145"/>
      <c r="AE129" s="145"/>
      <c r="AF129" s="145"/>
      <c r="AG129" s="145" t="s">
        <v>178</v>
      </c>
      <c r="AH129" s="145">
        <v>0</v>
      </c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</row>
    <row r="130" spans="1:60" outlineLevel="1" x14ac:dyDescent="0.2">
      <c r="A130" s="152"/>
      <c r="B130" s="153"/>
      <c r="C130" s="239"/>
      <c r="D130" s="240"/>
      <c r="E130" s="240"/>
      <c r="F130" s="240"/>
      <c r="G130" s="240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45"/>
      <c r="Z130" s="145"/>
      <c r="AA130" s="145"/>
      <c r="AB130" s="145"/>
      <c r="AC130" s="145"/>
      <c r="AD130" s="145"/>
      <c r="AE130" s="145"/>
      <c r="AF130" s="145"/>
      <c r="AG130" s="145" t="s">
        <v>179</v>
      </c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</row>
    <row r="131" spans="1:60" x14ac:dyDescent="0.2">
      <c r="A131" s="160" t="s">
        <v>171</v>
      </c>
      <c r="B131" s="161" t="s">
        <v>143</v>
      </c>
      <c r="C131" s="176" t="s">
        <v>27</v>
      </c>
      <c r="D131" s="162"/>
      <c r="E131" s="163"/>
      <c r="F131" s="164"/>
      <c r="G131" s="164">
        <f>SUMIF(AG132:AG140,"&lt;&gt;NOR",G132:G140)</f>
        <v>0</v>
      </c>
      <c r="H131" s="164"/>
      <c r="I131" s="164">
        <f>SUM(I132:I140)</f>
        <v>0</v>
      </c>
      <c r="J131" s="164"/>
      <c r="K131" s="164">
        <f>SUM(K132:K140)</f>
        <v>0</v>
      </c>
      <c r="L131" s="164"/>
      <c r="M131" s="164">
        <f>SUM(M132:M140)</f>
        <v>0</v>
      </c>
      <c r="N131" s="164"/>
      <c r="O131" s="164">
        <f>SUM(O132:O140)</f>
        <v>0</v>
      </c>
      <c r="P131" s="164"/>
      <c r="Q131" s="164">
        <f>SUM(Q132:Q140)</f>
        <v>0</v>
      </c>
      <c r="R131" s="164"/>
      <c r="S131" s="164"/>
      <c r="T131" s="165"/>
      <c r="U131" s="159"/>
      <c r="V131" s="159">
        <f>SUM(V132:V140)</f>
        <v>0</v>
      </c>
      <c r="W131" s="159"/>
      <c r="X131" s="159"/>
      <c r="AG131" t="s">
        <v>172</v>
      </c>
    </row>
    <row r="132" spans="1:60" outlineLevel="1" x14ac:dyDescent="0.2">
      <c r="A132" s="166">
        <v>33</v>
      </c>
      <c r="B132" s="167" t="s">
        <v>256</v>
      </c>
      <c r="C132" s="177" t="s">
        <v>257</v>
      </c>
      <c r="D132" s="168" t="s">
        <v>0</v>
      </c>
      <c r="E132" s="169">
        <v>1.2</v>
      </c>
      <c r="F132" s="170"/>
      <c r="G132" s="171">
        <f>ROUND(E132*F132,2)</f>
        <v>0</v>
      </c>
      <c r="H132" s="170"/>
      <c r="I132" s="171">
        <f>ROUND(E132*H132,2)</f>
        <v>0</v>
      </c>
      <c r="J132" s="170"/>
      <c r="K132" s="171">
        <f>ROUND(E132*J132,2)</f>
        <v>0</v>
      </c>
      <c r="L132" s="171">
        <v>21</v>
      </c>
      <c r="M132" s="171">
        <f>G132*(1+L132/100)</f>
        <v>0</v>
      </c>
      <c r="N132" s="171">
        <v>0</v>
      </c>
      <c r="O132" s="171">
        <f>ROUND(E132*N132,2)</f>
        <v>0</v>
      </c>
      <c r="P132" s="171">
        <v>0</v>
      </c>
      <c r="Q132" s="171">
        <f>ROUND(E132*P132,2)</f>
        <v>0</v>
      </c>
      <c r="R132" s="171"/>
      <c r="S132" s="171" t="s">
        <v>182</v>
      </c>
      <c r="T132" s="172" t="s">
        <v>175</v>
      </c>
      <c r="U132" s="155">
        <v>0</v>
      </c>
      <c r="V132" s="155">
        <f>ROUND(E132*U132,2)</f>
        <v>0</v>
      </c>
      <c r="W132" s="155"/>
      <c r="X132" s="155" t="s">
        <v>258</v>
      </c>
      <c r="Y132" s="145"/>
      <c r="Z132" s="145"/>
      <c r="AA132" s="145"/>
      <c r="AB132" s="145"/>
      <c r="AC132" s="145"/>
      <c r="AD132" s="145"/>
      <c r="AE132" s="145"/>
      <c r="AF132" s="145"/>
      <c r="AG132" s="145" t="s">
        <v>259</v>
      </c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</row>
    <row r="133" spans="1:60" ht="22.5" outlineLevel="1" x14ac:dyDescent="0.2">
      <c r="A133" s="152"/>
      <c r="B133" s="153"/>
      <c r="C133" s="241" t="s">
        <v>260</v>
      </c>
      <c r="D133" s="242"/>
      <c r="E133" s="242"/>
      <c r="F133" s="242"/>
      <c r="G133" s="242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45"/>
      <c r="Z133" s="145"/>
      <c r="AA133" s="145"/>
      <c r="AB133" s="145"/>
      <c r="AC133" s="145"/>
      <c r="AD133" s="145"/>
      <c r="AE133" s="145"/>
      <c r="AF133" s="145"/>
      <c r="AG133" s="145" t="s">
        <v>191</v>
      </c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74" t="str">
        <f>C133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133" s="145"/>
      <c r="BC133" s="145"/>
      <c r="BD133" s="145"/>
      <c r="BE133" s="145"/>
      <c r="BF133" s="145"/>
      <c r="BG133" s="145"/>
      <c r="BH133" s="145"/>
    </row>
    <row r="134" spans="1:60" outlineLevel="1" x14ac:dyDescent="0.2">
      <c r="A134" s="152"/>
      <c r="B134" s="153"/>
      <c r="C134" s="239"/>
      <c r="D134" s="240"/>
      <c r="E134" s="240"/>
      <c r="F134" s="240"/>
      <c r="G134" s="240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45"/>
      <c r="Z134" s="145"/>
      <c r="AA134" s="145"/>
      <c r="AB134" s="145"/>
      <c r="AC134" s="145"/>
      <c r="AD134" s="145"/>
      <c r="AE134" s="145"/>
      <c r="AF134" s="145"/>
      <c r="AG134" s="145" t="s">
        <v>179</v>
      </c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</row>
    <row r="135" spans="1:60" outlineLevel="1" x14ac:dyDescent="0.2">
      <c r="A135" s="166">
        <v>34</v>
      </c>
      <c r="B135" s="167" t="s">
        <v>261</v>
      </c>
      <c r="C135" s="177" t="s">
        <v>262</v>
      </c>
      <c r="D135" s="168" t="s">
        <v>0</v>
      </c>
      <c r="E135" s="169">
        <v>0.8</v>
      </c>
      <c r="F135" s="170"/>
      <c r="G135" s="171">
        <f>ROUND(E135*F135,2)</f>
        <v>0</v>
      </c>
      <c r="H135" s="170"/>
      <c r="I135" s="171">
        <f>ROUND(E135*H135,2)</f>
        <v>0</v>
      </c>
      <c r="J135" s="170"/>
      <c r="K135" s="171">
        <f>ROUND(E135*J135,2)</f>
        <v>0</v>
      </c>
      <c r="L135" s="171">
        <v>21</v>
      </c>
      <c r="M135" s="171">
        <f>G135*(1+L135/100)</f>
        <v>0</v>
      </c>
      <c r="N135" s="171">
        <v>0</v>
      </c>
      <c r="O135" s="171">
        <f>ROUND(E135*N135,2)</f>
        <v>0</v>
      </c>
      <c r="P135" s="171">
        <v>0</v>
      </c>
      <c r="Q135" s="171">
        <f>ROUND(E135*P135,2)</f>
        <v>0</v>
      </c>
      <c r="R135" s="171"/>
      <c r="S135" s="171" t="s">
        <v>182</v>
      </c>
      <c r="T135" s="172" t="s">
        <v>175</v>
      </c>
      <c r="U135" s="155">
        <v>0</v>
      </c>
      <c r="V135" s="155">
        <f>ROUND(E135*U135,2)</f>
        <v>0</v>
      </c>
      <c r="W135" s="155"/>
      <c r="X135" s="155" t="s">
        <v>258</v>
      </c>
      <c r="Y135" s="145"/>
      <c r="Z135" s="145"/>
      <c r="AA135" s="145"/>
      <c r="AB135" s="145"/>
      <c r="AC135" s="145"/>
      <c r="AD135" s="145"/>
      <c r="AE135" s="145"/>
      <c r="AF135" s="145"/>
      <c r="AG135" s="145" t="s">
        <v>259</v>
      </c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</row>
    <row r="136" spans="1:60" ht="33.75" outlineLevel="1" x14ac:dyDescent="0.2">
      <c r="A136" s="152"/>
      <c r="B136" s="153"/>
      <c r="C136" s="241" t="s">
        <v>263</v>
      </c>
      <c r="D136" s="242"/>
      <c r="E136" s="242"/>
      <c r="F136" s="242"/>
      <c r="G136" s="242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45"/>
      <c r="Z136" s="145"/>
      <c r="AA136" s="145"/>
      <c r="AB136" s="145"/>
      <c r="AC136" s="145"/>
      <c r="AD136" s="145"/>
      <c r="AE136" s="145"/>
      <c r="AF136" s="145"/>
      <c r="AG136" s="145" t="s">
        <v>191</v>
      </c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74" t="str">
        <f>C136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136" s="145"/>
      <c r="BC136" s="145"/>
      <c r="BD136" s="145"/>
      <c r="BE136" s="145"/>
      <c r="BF136" s="145"/>
      <c r="BG136" s="145"/>
      <c r="BH136" s="145"/>
    </row>
    <row r="137" spans="1:60" outlineLevel="1" x14ac:dyDescent="0.2">
      <c r="A137" s="152"/>
      <c r="B137" s="153"/>
      <c r="C137" s="239"/>
      <c r="D137" s="240"/>
      <c r="E137" s="240"/>
      <c r="F137" s="240"/>
      <c r="G137" s="240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45"/>
      <c r="Z137" s="145"/>
      <c r="AA137" s="145"/>
      <c r="AB137" s="145"/>
      <c r="AC137" s="145"/>
      <c r="AD137" s="145"/>
      <c r="AE137" s="145"/>
      <c r="AF137" s="145"/>
      <c r="AG137" s="145" t="s">
        <v>179</v>
      </c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</row>
    <row r="138" spans="1:60" outlineLevel="1" x14ac:dyDescent="0.2">
      <c r="A138" s="166">
        <v>35</v>
      </c>
      <c r="B138" s="167" t="s">
        <v>264</v>
      </c>
      <c r="C138" s="177" t="s">
        <v>265</v>
      </c>
      <c r="D138" s="168" t="s">
        <v>0</v>
      </c>
      <c r="E138" s="169">
        <v>0.4</v>
      </c>
      <c r="F138" s="170"/>
      <c r="G138" s="171">
        <f>ROUND(E138*F138,2)</f>
        <v>0</v>
      </c>
      <c r="H138" s="170"/>
      <c r="I138" s="171">
        <f>ROUND(E138*H138,2)</f>
        <v>0</v>
      </c>
      <c r="J138" s="170"/>
      <c r="K138" s="171">
        <f>ROUND(E138*J138,2)</f>
        <v>0</v>
      </c>
      <c r="L138" s="171">
        <v>21</v>
      </c>
      <c r="M138" s="171">
        <f>G138*(1+L138/100)</f>
        <v>0</v>
      </c>
      <c r="N138" s="171">
        <v>0</v>
      </c>
      <c r="O138" s="171">
        <f>ROUND(E138*N138,2)</f>
        <v>0</v>
      </c>
      <c r="P138" s="171">
        <v>0</v>
      </c>
      <c r="Q138" s="171">
        <f>ROUND(E138*P138,2)</f>
        <v>0</v>
      </c>
      <c r="R138" s="171"/>
      <c r="S138" s="171" t="s">
        <v>182</v>
      </c>
      <c r="T138" s="172" t="s">
        <v>175</v>
      </c>
      <c r="U138" s="155">
        <v>0</v>
      </c>
      <c r="V138" s="155">
        <f>ROUND(E138*U138,2)</f>
        <v>0</v>
      </c>
      <c r="W138" s="155"/>
      <c r="X138" s="155" t="s">
        <v>258</v>
      </c>
      <c r="Y138" s="145"/>
      <c r="Z138" s="145"/>
      <c r="AA138" s="145"/>
      <c r="AB138" s="145"/>
      <c r="AC138" s="145"/>
      <c r="AD138" s="145"/>
      <c r="AE138" s="145"/>
      <c r="AF138" s="145"/>
      <c r="AG138" s="145" t="s">
        <v>259</v>
      </c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</row>
    <row r="139" spans="1:60" ht="22.5" outlineLevel="1" x14ac:dyDescent="0.2">
      <c r="A139" s="152"/>
      <c r="B139" s="153"/>
      <c r="C139" s="241" t="s">
        <v>266</v>
      </c>
      <c r="D139" s="242"/>
      <c r="E139" s="242"/>
      <c r="F139" s="242"/>
      <c r="G139" s="242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45"/>
      <c r="Z139" s="145"/>
      <c r="AA139" s="145"/>
      <c r="AB139" s="145"/>
      <c r="AC139" s="145"/>
      <c r="AD139" s="145"/>
      <c r="AE139" s="145"/>
      <c r="AF139" s="145"/>
      <c r="AG139" s="145" t="s">
        <v>191</v>
      </c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74" t="str">
        <f>C139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39" s="145"/>
      <c r="BC139" s="145"/>
      <c r="BD139" s="145"/>
      <c r="BE139" s="145"/>
      <c r="BF139" s="145"/>
      <c r="BG139" s="145"/>
      <c r="BH139" s="145"/>
    </row>
    <row r="140" spans="1:60" outlineLevel="1" x14ac:dyDescent="0.2">
      <c r="A140" s="152"/>
      <c r="B140" s="153"/>
      <c r="C140" s="239"/>
      <c r="D140" s="240"/>
      <c r="E140" s="240"/>
      <c r="F140" s="240"/>
      <c r="G140" s="240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45"/>
      <c r="Z140" s="145"/>
      <c r="AA140" s="145"/>
      <c r="AB140" s="145"/>
      <c r="AC140" s="145"/>
      <c r="AD140" s="145"/>
      <c r="AE140" s="145"/>
      <c r="AF140" s="145"/>
      <c r="AG140" s="145" t="s">
        <v>179</v>
      </c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</row>
    <row r="141" spans="1:60" x14ac:dyDescent="0.2">
      <c r="A141" s="160" t="s">
        <v>171</v>
      </c>
      <c r="B141" s="161" t="s">
        <v>144</v>
      </c>
      <c r="C141" s="176" t="s">
        <v>28</v>
      </c>
      <c r="D141" s="162"/>
      <c r="E141" s="163"/>
      <c r="F141" s="164"/>
      <c r="G141" s="164">
        <f>SUMIF(AG142:AG147,"&lt;&gt;NOR",G142:G147)</f>
        <v>0</v>
      </c>
      <c r="H141" s="164"/>
      <c r="I141" s="164">
        <f>SUM(I142:I147)</f>
        <v>0</v>
      </c>
      <c r="J141" s="164"/>
      <c r="K141" s="164">
        <f>SUM(K142:K147)</f>
        <v>0</v>
      </c>
      <c r="L141" s="164"/>
      <c r="M141" s="164">
        <f>SUM(M142:M147)</f>
        <v>0</v>
      </c>
      <c r="N141" s="164"/>
      <c r="O141" s="164">
        <f>SUM(O142:O147)</f>
        <v>0</v>
      </c>
      <c r="P141" s="164"/>
      <c r="Q141" s="164">
        <f>SUM(Q142:Q147)</f>
        <v>0</v>
      </c>
      <c r="R141" s="164"/>
      <c r="S141" s="164"/>
      <c r="T141" s="165"/>
      <c r="U141" s="159"/>
      <c r="V141" s="159">
        <f>SUM(V142:V147)</f>
        <v>0</v>
      </c>
      <c r="W141" s="159"/>
      <c r="X141" s="159"/>
      <c r="AG141" t="s">
        <v>172</v>
      </c>
    </row>
    <row r="142" spans="1:60" outlineLevel="1" x14ac:dyDescent="0.2">
      <c r="A142" s="166">
        <v>36</v>
      </c>
      <c r="B142" s="167" t="s">
        <v>267</v>
      </c>
      <c r="C142" s="177" t="s">
        <v>268</v>
      </c>
      <c r="D142" s="168" t="s">
        <v>0</v>
      </c>
      <c r="E142" s="169">
        <v>0.95</v>
      </c>
      <c r="F142" s="170"/>
      <c r="G142" s="171">
        <f>ROUND(E142*F142,2)</f>
        <v>0</v>
      </c>
      <c r="H142" s="170"/>
      <c r="I142" s="171">
        <f>ROUND(E142*H142,2)</f>
        <v>0</v>
      </c>
      <c r="J142" s="170"/>
      <c r="K142" s="171">
        <f>ROUND(E142*J142,2)</f>
        <v>0</v>
      </c>
      <c r="L142" s="171">
        <v>21</v>
      </c>
      <c r="M142" s="171">
        <f>G142*(1+L142/100)</f>
        <v>0</v>
      </c>
      <c r="N142" s="171">
        <v>0</v>
      </c>
      <c r="O142" s="171">
        <f>ROUND(E142*N142,2)</f>
        <v>0</v>
      </c>
      <c r="P142" s="171">
        <v>0</v>
      </c>
      <c r="Q142" s="171">
        <f>ROUND(E142*P142,2)</f>
        <v>0</v>
      </c>
      <c r="R142" s="171"/>
      <c r="S142" s="171" t="s">
        <v>182</v>
      </c>
      <c r="T142" s="172" t="s">
        <v>175</v>
      </c>
      <c r="U142" s="155">
        <v>0</v>
      </c>
      <c r="V142" s="155">
        <f>ROUND(E142*U142,2)</f>
        <v>0</v>
      </c>
      <c r="W142" s="155"/>
      <c r="X142" s="155" t="s">
        <v>258</v>
      </c>
      <c r="Y142" s="145"/>
      <c r="Z142" s="145"/>
      <c r="AA142" s="145"/>
      <c r="AB142" s="145"/>
      <c r="AC142" s="145"/>
      <c r="AD142" s="145"/>
      <c r="AE142" s="145"/>
      <c r="AF142" s="145"/>
      <c r="AG142" s="145" t="s">
        <v>259</v>
      </c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</row>
    <row r="143" spans="1:60" ht="33.75" outlineLevel="1" x14ac:dyDescent="0.2">
      <c r="A143" s="152"/>
      <c r="B143" s="153"/>
      <c r="C143" s="241" t="s">
        <v>269</v>
      </c>
      <c r="D143" s="242"/>
      <c r="E143" s="242"/>
      <c r="F143" s="242"/>
      <c r="G143" s="242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45"/>
      <c r="Z143" s="145"/>
      <c r="AA143" s="145"/>
      <c r="AB143" s="145"/>
      <c r="AC143" s="145"/>
      <c r="AD143" s="145"/>
      <c r="AE143" s="145"/>
      <c r="AF143" s="145"/>
      <c r="AG143" s="145" t="s">
        <v>191</v>
      </c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74" t="str">
        <f>C143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143" s="145"/>
      <c r="BC143" s="145"/>
      <c r="BD143" s="145"/>
      <c r="BE143" s="145"/>
      <c r="BF143" s="145"/>
      <c r="BG143" s="145"/>
      <c r="BH143" s="145"/>
    </row>
    <row r="144" spans="1:60" outlineLevel="1" x14ac:dyDescent="0.2">
      <c r="A144" s="152"/>
      <c r="B144" s="153"/>
      <c r="C144" s="239"/>
      <c r="D144" s="240"/>
      <c r="E144" s="240"/>
      <c r="F144" s="240"/>
      <c r="G144" s="240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45"/>
      <c r="Z144" s="145"/>
      <c r="AA144" s="145"/>
      <c r="AB144" s="145"/>
      <c r="AC144" s="145"/>
      <c r="AD144" s="145"/>
      <c r="AE144" s="145"/>
      <c r="AF144" s="145"/>
      <c r="AG144" s="145" t="s">
        <v>179</v>
      </c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</row>
    <row r="145" spans="1:60" outlineLevel="1" x14ac:dyDescent="0.2">
      <c r="A145" s="166">
        <v>37</v>
      </c>
      <c r="B145" s="167" t="s">
        <v>270</v>
      </c>
      <c r="C145" s="177" t="s">
        <v>271</v>
      </c>
      <c r="D145" s="168" t="s">
        <v>0</v>
      </c>
      <c r="E145" s="169">
        <v>0.1</v>
      </c>
      <c r="F145" s="170"/>
      <c r="G145" s="171">
        <f>ROUND(E145*F145,2)</f>
        <v>0</v>
      </c>
      <c r="H145" s="170"/>
      <c r="I145" s="171">
        <f>ROUND(E145*H145,2)</f>
        <v>0</v>
      </c>
      <c r="J145" s="170"/>
      <c r="K145" s="171">
        <f>ROUND(E145*J145,2)</f>
        <v>0</v>
      </c>
      <c r="L145" s="171">
        <v>21</v>
      </c>
      <c r="M145" s="171">
        <f>G145*(1+L145/100)</f>
        <v>0</v>
      </c>
      <c r="N145" s="171">
        <v>0</v>
      </c>
      <c r="O145" s="171">
        <f>ROUND(E145*N145,2)</f>
        <v>0</v>
      </c>
      <c r="P145" s="171">
        <v>0</v>
      </c>
      <c r="Q145" s="171">
        <f>ROUND(E145*P145,2)</f>
        <v>0</v>
      </c>
      <c r="R145" s="171"/>
      <c r="S145" s="171" t="s">
        <v>182</v>
      </c>
      <c r="T145" s="172" t="s">
        <v>175</v>
      </c>
      <c r="U145" s="155">
        <v>0</v>
      </c>
      <c r="V145" s="155">
        <f>ROUND(E145*U145,2)</f>
        <v>0</v>
      </c>
      <c r="W145" s="155"/>
      <c r="X145" s="155" t="s">
        <v>258</v>
      </c>
      <c r="Y145" s="145"/>
      <c r="Z145" s="145"/>
      <c r="AA145" s="145"/>
      <c r="AB145" s="145"/>
      <c r="AC145" s="145"/>
      <c r="AD145" s="145"/>
      <c r="AE145" s="145"/>
      <c r="AF145" s="145"/>
      <c r="AG145" s="145" t="s">
        <v>259</v>
      </c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</row>
    <row r="146" spans="1:60" outlineLevel="1" x14ac:dyDescent="0.2">
      <c r="A146" s="152"/>
      <c r="B146" s="153"/>
      <c r="C146" s="241" t="s">
        <v>272</v>
      </c>
      <c r="D146" s="242"/>
      <c r="E146" s="242"/>
      <c r="F146" s="242"/>
      <c r="G146" s="242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45"/>
      <c r="Z146" s="145"/>
      <c r="AA146" s="145"/>
      <c r="AB146" s="145"/>
      <c r="AC146" s="145"/>
      <c r="AD146" s="145"/>
      <c r="AE146" s="145"/>
      <c r="AF146" s="145"/>
      <c r="AG146" s="145" t="s">
        <v>191</v>
      </c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74" t="str">
        <f>C146</f>
        <v>Náklady na provedení skutečného zaměření stavby v rozsahu nezbytném pro zápis změny do katastru nemovitostí.</v>
      </c>
      <c r="BB146" s="145"/>
      <c r="BC146" s="145"/>
      <c r="BD146" s="145"/>
      <c r="BE146" s="145"/>
      <c r="BF146" s="145"/>
      <c r="BG146" s="145"/>
      <c r="BH146" s="145"/>
    </row>
    <row r="147" spans="1:60" outlineLevel="1" x14ac:dyDescent="0.2">
      <c r="A147" s="152"/>
      <c r="B147" s="153"/>
      <c r="C147" s="239"/>
      <c r="D147" s="240"/>
      <c r="E147" s="240"/>
      <c r="F147" s="240"/>
      <c r="G147" s="240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45"/>
      <c r="Z147" s="145"/>
      <c r="AA147" s="145"/>
      <c r="AB147" s="145"/>
      <c r="AC147" s="145"/>
      <c r="AD147" s="145"/>
      <c r="AE147" s="145"/>
      <c r="AF147" s="145"/>
      <c r="AG147" s="145" t="s">
        <v>179</v>
      </c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</row>
    <row r="148" spans="1:60" x14ac:dyDescent="0.2">
      <c r="A148" s="3"/>
      <c r="B148" s="4"/>
      <c r="C148" s="180"/>
      <c r="D148" s="6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AE148">
        <v>15</v>
      </c>
      <c r="AF148">
        <v>21</v>
      </c>
      <c r="AG148" t="s">
        <v>158</v>
      </c>
    </row>
    <row r="149" spans="1:60" x14ac:dyDescent="0.2">
      <c r="A149" s="148"/>
      <c r="B149" s="149" t="s">
        <v>29</v>
      </c>
      <c r="C149" s="181"/>
      <c r="D149" s="150"/>
      <c r="E149" s="151"/>
      <c r="F149" s="151"/>
      <c r="G149" s="175">
        <f>G8+G46+G57+G88+G119+G124+G131+G141</f>
        <v>0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AE149">
        <f>SUMIF(L7:L147,AE148,G7:G147)</f>
        <v>0</v>
      </c>
      <c r="AF149">
        <f>SUMIF(L7:L147,AF148,G7:G147)</f>
        <v>0</v>
      </c>
      <c r="AG149" t="s">
        <v>273</v>
      </c>
    </row>
    <row r="150" spans="1:60" x14ac:dyDescent="0.2">
      <c r="C150" s="182"/>
      <c r="D150" s="10"/>
      <c r="AG150" t="s">
        <v>274</v>
      </c>
    </row>
    <row r="151" spans="1:60" x14ac:dyDescent="0.2">
      <c r="D151" s="10"/>
    </row>
    <row r="152" spans="1:60" x14ac:dyDescent="0.2">
      <c r="D152" s="10"/>
    </row>
    <row r="153" spans="1:60" x14ac:dyDescent="0.2">
      <c r="D153" s="10"/>
    </row>
    <row r="154" spans="1:60" x14ac:dyDescent="0.2">
      <c r="D154" s="10"/>
    </row>
    <row r="155" spans="1:60" x14ac:dyDescent="0.2">
      <c r="D155" s="10"/>
    </row>
    <row r="156" spans="1:60" x14ac:dyDescent="0.2">
      <c r="D156" s="10"/>
    </row>
    <row r="157" spans="1:60" x14ac:dyDescent="0.2">
      <c r="D157" s="10"/>
    </row>
    <row r="158" spans="1:60" x14ac:dyDescent="0.2">
      <c r="D158" s="10"/>
    </row>
    <row r="159" spans="1:60" x14ac:dyDescent="0.2">
      <c r="D159" s="10"/>
    </row>
    <row r="160" spans="1:60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59">
    <mergeCell ref="C12:G12"/>
    <mergeCell ref="A1:G1"/>
    <mergeCell ref="C2:G2"/>
    <mergeCell ref="C3:G3"/>
    <mergeCell ref="C4:G4"/>
    <mergeCell ref="C10:G10"/>
    <mergeCell ref="C39:G39"/>
    <mergeCell ref="C14:G14"/>
    <mergeCell ref="C16:G16"/>
    <mergeCell ref="C18:G18"/>
    <mergeCell ref="C20:G20"/>
    <mergeCell ref="C23:G23"/>
    <mergeCell ref="C25:G25"/>
    <mergeCell ref="C26:G26"/>
    <mergeCell ref="C31:G31"/>
    <mergeCell ref="C33:G33"/>
    <mergeCell ref="C35:G35"/>
    <mergeCell ref="C37:G37"/>
    <mergeCell ref="C72:G72"/>
    <mergeCell ref="C42:G42"/>
    <mergeCell ref="C45:G45"/>
    <mergeCell ref="C49:G49"/>
    <mergeCell ref="C51:G51"/>
    <mergeCell ref="C53:G53"/>
    <mergeCell ref="C56:G56"/>
    <mergeCell ref="C60:G60"/>
    <mergeCell ref="C63:G63"/>
    <mergeCell ref="C66:G66"/>
    <mergeCell ref="C68:G68"/>
    <mergeCell ref="C70:G70"/>
    <mergeCell ref="C110:G110"/>
    <mergeCell ref="C74:G74"/>
    <mergeCell ref="C77:G77"/>
    <mergeCell ref="C80:G80"/>
    <mergeCell ref="C83:G83"/>
    <mergeCell ref="C85:G85"/>
    <mergeCell ref="C87:G87"/>
    <mergeCell ref="C90:G90"/>
    <mergeCell ref="C95:G95"/>
    <mergeCell ref="C98:G98"/>
    <mergeCell ref="C100:G100"/>
    <mergeCell ref="C107:G107"/>
    <mergeCell ref="C139:G139"/>
    <mergeCell ref="C113:G113"/>
    <mergeCell ref="C116:G116"/>
    <mergeCell ref="C118:G118"/>
    <mergeCell ref="C121:G121"/>
    <mergeCell ref="C123:G123"/>
    <mergeCell ref="C126:G126"/>
    <mergeCell ref="C130:G130"/>
    <mergeCell ref="C133:G133"/>
    <mergeCell ref="C134:G134"/>
    <mergeCell ref="C136:G136"/>
    <mergeCell ref="C137:G137"/>
    <mergeCell ref="C140:G140"/>
    <mergeCell ref="C143:G143"/>
    <mergeCell ref="C144:G144"/>
    <mergeCell ref="C146:G146"/>
    <mergeCell ref="C147:G147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 collapsed="1"/>
    <col min="2" max="2" width="12.5703125" style="119" customWidth="1" collapsed="1"/>
    <col min="3" max="3" width="63.28515625" style="119" customWidth="1" collapsed="1"/>
    <col min="4" max="4" width="4.85546875" customWidth="1" collapsed="1"/>
    <col min="5" max="5" width="10.5703125" customWidth="1" collapsed="1"/>
    <col min="6" max="6" width="9.85546875" customWidth="1" collapsed="1"/>
    <col min="7" max="7" width="12.7109375" customWidth="1" collapsed="1"/>
    <col min="8" max="17" width="0" hidden="1" customWidth="1" collapsed="1"/>
    <col min="18" max="18" width="6.85546875" customWidth="1" collapsed="1"/>
    <col min="20" max="24" width="0" hidden="1" customWidth="1" collapsed="1"/>
    <col min="29" max="29" width="0" hidden="1" customWidth="1" collapsed="1"/>
    <col min="31" max="41" width="0" hidden="1" customWidth="1" collapsed="1"/>
    <col min="53" max="53" width="98.7109375" customWidth="1" collapsed="1"/>
  </cols>
  <sheetData>
    <row r="1" spans="1:60" ht="15.75" customHeight="1" x14ac:dyDescent="0.25">
      <c r="A1" s="251" t="s">
        <v>145</v>
      </c>
      <c r="B1" s="251"/>
      <c r="C1" s="251"/>
      <c r="D1" s="251"/>
      <c r="E1" s="251"/>
      <c r="F1" s="251"/>
      <c r="G1" s="251"/>
      <c r="AG1" t="s">
        <v>146</v>
      </c>
    </row>
    <row r="2" spans="1:60" ht="24.95" customHeight="1" x14ac:dyDescent="0.2">
      <c r="A2" s="137" t="s">
        <v>7</v>
      </c>
      <c r="B2" s="49" t="s">
        <v>43</v>
      </c>
      <c r="C2" s="252" t="s">
        <v>44</v>
      </c>
      <c r="D2" s="253"/>
      <c r="E2" s="253"/>
      <c r="F2" s="253"/>
      <c r="G2" s="254"/>
      <c r="AG2" t="s">
        <v>147</v>
      </c>
    </row>
    <row r="3" spans="1:60" ht="24.95" customHeight="1" x14ac:dyDescent="0.2">
      <c r="A3" s="137" t="s">
        <v>8</v>
      </c>
      <c r="B3" s="49" t="s">
        <v>51</v>
      </c>
      <c r="C3" s="252" t="s">
        <v>52</v>
      </c>
      <c r="D3" s="253"/>
      <c r="E3" s="253"/>
      <c r="F3" s="253"/>
      <c r="G3" s="254"/>
      <c r="AC3" s="119" t="s">
        <v>147</v>
      </c>
      <c r="AG3" t="s">
        <v>148</v>
      </c>
    </row>
    <row r="4" spans="1:60" ht="24.95" customHeight="1" x14ac:dyDescent="0.2">
      <c r="A4" s="138" t="s">
        <v>9</v>
      </c>
      <c r="B4" s="139" t="s">
        <v>51</v>
      </c>
      <c r="C4" s="255" t="s">
        <v>52</v>
      </c>
      <c r="D4" s="256"/>
      <c r="E4" s="256"/>
      <c r="F4" s="256"/>
      <c r="G4" s="257"/>
      <c r="AG4" t="s">
        <v>149</v>
      </c>
    </row>
    <row r="5" spans="1:60" x14ac:dyDescent="0.2">
      <c r="D5" s="10"/>
    </row>
    <row r="6" spans="1:60" ht="38.25" x14ac:dyDescent="0.2">
      <c r="A6" s="141" t="s">
        <v>150</v>
      </c>
      <c r="B6" s="143" t="s">
        <v>151</v>
      </c>
      <c r="C6" s="143" t="s">
        <v>152</v>
      </c>
      <c r="D6" s="142" t="s">
        <v>153</v>
      </c>
      <c r="E6" s="141" t="s">
        <v>154</v>
      </c>
      <c r="F6" s="140" t="s">
        <v>155</v>
      </c>
      <c r="G6" s="141" t="s">
        <v>29</v>
      </c>
      <c r="H6" s="144" t="s">
        <v>30</v>
      </c>
      <c r="I6" s="144" t="s">
        <v>156</v>
      </c>
      <c r="J6" s="144" t="s">
        <v>31</v>
      </c>
      <c r="K6" s="144" t="s">
        <v>157</v>
      </c>
      <c r="L6" s="144" t="s">
        <v>158</v>
      </c>
      <c r="M6" s="144" t="s">
        <v>159</v>
      </c>
      <c r="N6" s="144" t="s">
        <v>160</v>
      </c>
      <c r="O6" s="144" t="s">
        <v>161</v>
      </c>
      <c r="P6" s="144" t="s">
        <v>162</v>
      </c>
      <c r="Q6" s="144" t="s">
        <v>163</v>
      </c>
      <c r="R6" s="144" t="s">
        <v>164</v>
      </c>
      <c r="S6" s="144" t="s">
        <v>165</v>
      </c>
      <c r="T6" s="144" t="s">
        <v>166</v>
      </c>
      <c r="U6" s="144" t="s">
        <v>167</v>
      </c>
      <c r="V6" s="144" t="s">
        <v>168</v>
      </c>
      <c r="W6" s="144" t="s">
        <v>169</v>
      </c>
      <c r="X6" s="144" t="s">
        <v>170</v>
      </c>
    </row>
    <row r="7" spans="1:60" hidden="1" x14ac:dyDescent="0.2">
      <c r="A7" s="3"/>
      <c r="B7" s="4"/>
      <c r="C7" s="4"/>
      <c r="D7" s="6"/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</row>
    <row r="8" spans="1:60" x14ac:dyDescent="0.2">
      <c r="A8" s="160" t="s">
        <v>171</v>
      </c>
      <c r="B8" s="161" t="s">
        <v>66</v>
      </c>
      <c r="C8" s="176" t="s">
        <v>67</v>
      </c>
      <c r="D8" s="162"/>
      <c r="E8" s="163"/>
      <c r="F8" s="164"/>
      <c r="G8" s="164">
        <f>SUMIF(AG9:AG26,"&lt;&gt;NOR",G9:G26)</f>
        <v>0</v>
      </c>
      <c r="H8" s="164"/>
      <c r="I8" s="164">
        <f>SUM(I9:I26)</f>
        <v>0</v>
      </c>
      <c r="J8" s="164"/>
      <c r="K8" s="164">
        <f>SUM(K9:K26)</f>
        <v>0</v>
      </c>
      <c r="L8" s="164"/>
      <c r="M8" s="164">
        <f>SUM(M9:M26)</f>
        <v>0</v>
      </c>
      <c r="N8" s="164"/>
      <c r="O8" s="164">
        <f>SUM(O9:O26)</f>
        <v>0</v>
      </c>
      <c r="P8" s="164"/>
      <c r="Q8" s="164">
        <f>SUM(Q9:Q26)</f>
        <v>0</v>
      </c>
      <c r="R8" s="164"/>
      <c r="S8" s="164"/>
      <c r="T8" s="165"/>
      <c r="U8" s="159"/>
      <c r="V8" s="159">
        <f>SUM(V9:V26)</f>
        <v>41.4</v>
      </c>
      <c r="W8" s="159"/>
      <c r="X8" s="159"/>
      <c r="AG8" t="s">
        <v>172</v>
      </c>
    </row>
    <row r="9" spans="1:60" ht="22.5" outlineLevel="1" x14ac:dyDescent="0.2">
      <c r="A9" s="166">
        <v>1</v>
      </c>
      <c r="B9" s="167" t="s">
        <v>808</v>
      </c>
      <c r="C9" s="177" t="s">
        <v>809</v>
      </c>
      <c r="D9" s="168" t="s">
        <v>181</v>
      </c>
      <c r="E9" s="169">
        <v>200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1">
        <f>G9*(1+L9/100)</f>
        <v>0</v>
      </c>
      <c r="N9" s="171">
        <v>0</v>
      </c>
      <c r="O9" s="171">
        <f>ROUND(E9*N9,2)</f>
        <v>0</v>
      </c>
      <c r="P9" s="171">
        <v>0</v>
      </c>
      <c r="Q9" s="171">
        <f>ROUND(E9*P9,2)</f>
        <v>0</v>
      </c>
      <c r="R9" s="171" t="s">
        <v>277</v>
      </c>
      <c r="S9" s="171" t="s">
        <v>182</v>
      </c>
      <c r="T9" s="172" t="s">
        <v>182</v>
      </c>
      <c r="U9" s="155">
        <v>0.187</v>
      </c>
      <c r="V9" s="155">
        <f>ROUND(E9*U9,2)</f>
        <v>37.4</v>
      </c>
      <c r="W9" s="155"/>
      <c r="X9" s="155" t="s">
        <v>176</v>
      </c>
      <c r="Y9" s="145"/>
      <c r="Z9" s="145"/>
      <c r="AA9" s="145"/>
      <c r="AB9" s="145"/>
      <c r="AC9" s="145"/>
      <c r="AD9" s="145"/>
      <c r="AE9" s="145"/>
      <c r="AF9" s="145"/>
      <c r="AG9" s="145" t="s">
        <v>177</v>
      </c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</row>
    <row r="10" spans="1:60" outlineLevel="1" x14ac:dyDescent="0.2">
      <c r="A10" s="152"/>
      <c r="B10" s="153"/>
      <c r="C10" s="247" t="s">
        <v>810</v>
      </c>
      <c r="D10" s="248"/>
      <c r="E10" s="248"/>
      <c r="F10" s="248"/>
      <c r="G10" s="248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45"/>
      <c r="Z10" s="145"/>
      <c r="AA10" s="145"/>
      <c r="AB10" s="145"/>
      <c r="AC10" s="145"/>
      <c r="AD10" s="145"/>
      <c r="AE10" s="145"/>
      <c r="AF10" s="145"/>
      <c r="AG10" s="145" t="s">
        <v>207</v>
      </c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</row>
    <row r="11" spans="1:60" ht="22.5" outlineLevel="1" x14ac:dyDescent="0.2">
      <c r="A11" s="152"/>
      <c r="B11" s="153"/>
      <c r="C11" s="178" t="s">
        <v>811</v>
      </c>
      <c r="D11" s="157"/>
      <c r="E11" s="158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45"/>
      <c r="Z11" s="145"/>
      <c r="AA11" s="145"/>
      <c r="AB11" s="145"/>
      <c r="AC11" s="145"/>
      <c r="AD11" s="145"/>
      <c r="AE11" s="145"/>
      <c r="AF11" s="145"/>
      <c r="AG11" s="145" t="s">
        <v>178</v>
      </c>
      <c r="AH11" s="145">
        <v>0</v>
      </c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</row>
    <row r="12" spans="1:60" outlineLevel="1" x14ac:dyDescent="0.2">
      <c r="A12" s="152"/>
      <c r="B12" s="153"/>
      <c r="C12" s="178" t="s">
        <v>805</v>
      </c>
      <c r="D12" s="157"/>
      <c r="E12" s="158">
        <v>200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45"/>
      <c r="Z12" s="145"/>
      <c r="AA12" s="145"/>
      <c r="AB12" s="145"/>
      <c r="AC12" s="145"/>
      <c r="AD12" s="145"/>
      <c r="AE12" s="145"/>
      <c r="AF12" s="145"/>
      <c r="AG12" s="145" t="s">
        <v>178</v>
      </c>
      <c r="AH12" s="145">
        <v>0</v>
      </c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</row>
    <row r="13" spans="1:60" outlineLevel="1" x14ac:dyDescent="0.2">
      <c r="A13" s="152"/>
      <c r="B13" s="153"/>
      <c r="C13" s="239"/>
      <c r="D13" s="240"/>
      <c r="E13" s="240"/>
      <c r="F13" s="240"/>
      <c r="G13" s="240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45"/>
      <c r="Z13" s="145"/>
      <c r="AA13" s="145"/>
      <c r="AB13" s="145"/>
      <c r="AC13" s="145"/>
      <c r="AD13" s="145"/>
      <c r="AE13" s="145"/>
      <c r="AF13" s="145"/>
      <c r="AG13" s="145" t="s">
        <v>179</v>
      </c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</row>
    <row r="14" spans="1:60" outlineLevel="1" x14ac:dyDescent="0.2">
      <c r="A14" s="166">
        <v>2</v>
      </c>
      <c r="B14" s="167" t="s">
        <v>186</v>
      </c>
      <c r="C14" s="177" t="s">
        <v>280</v>
      </c>
      <c r="D14" s="168" t="s">
        <v>181</v>
      </c>
      <c r="E14" s="169">
        <v>200</v>
      </c>
      <c r="F14" s="170"/>
      <c r="G14" s="171">
        <f>ROUND(E14*F14,2)</f>
        <v>0</v>
      </c>
      <c r="H14" s="170"/>
      <c r="I14" s="171">
        <f>ROUND(E14*H14,2)</f>
        <v>0</v>
      </c>
      <c r="J14" s="170"/>
      <c r="K14" s="171">
        <f>ROUND(E14*J14,2)</f>
        <v>0</v>
      </c>
      <c r="L14" s="171">
        <v>21</v>
      </c>
      <c r="M14" s="171">
        <f>G14*(1+L14/100)</f>
        <v>0</v>
      </c>
      <c r="N14" s="171">
        <v>0</v>
      </c>
      <c r="O14" s="171">
        <f>ROUND(E14*N14,2)</f>
        <v>0</v>
      </c>
      <c r="P14" s="171">
        <v>0</v>
      </c>
      <c r="Q14" s="171">
        <f>ROUND(E14*P14,2)</f>
        <v>0</v>
      </c>
      <c r="R14" s="171" t="s">
        <v>277</v>
      </c>
      <c r="S14" s="171" t="s">
        <v>182</v>
      </c>
      <c r="T14" s="172" t="s">
        <v>182</v>
      </c>
      <c r="U14" s="155">
        <v>0.01</v>
      </c>
      <c r="V14" s="155">
        <f>ROUND(E14*U14,2)</f>
        <v>2</v>
      </c>
      <c r="W14" s="155"/>
      <c r="X14" s="155" t="s">
        <v>176</v>
      </c>
      <c r="Y14" s="145"/>
      <c r="Z14" s="145"/>
      <c r="AA14" s="145"/>
      <c r="AB14" s="145"/>
      <c r="AC14" s="145"/>
      <c r="AD14" s="145"/>
      <c r="AE14" s="145"/>
      <c r="AF14" s="145"/>
      <c r="AG14" s="145" t="s">
        <v>177</v>
      </c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</row>
    <row r="15" spans="1:60" outlineLevel="1" x14ac:dyDescent="0.2">
      <c r="A15" s="152"/>
      <c r="B15" s="153"/>
      <c r="C15" s="247" t="s">
        <v>281</v>
      </c>
      <c r="D15" s="248"/>
      <c r="E15" s="248"/>
      <c r="F15" s="248"/>
      <c r="G15" s="248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45"/>
      <c r="Z15" s="145"/>
      <c r="AA15" s="145"/>
      <c r="AB15" s="145"/>
      <c r="AC15" s="145"/>
      <c r="AD15" s="145"/>
      <c r="AE15" s="145"/>
      <c r="AF15" s="145"/>
      <c r="AG15" s="145" t="s">
        <v>207</v>
      </c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</row>
    <row r="16" spans="1:60" ht="22.5" outlineLevel="1" x14ac:dyDescent="0.2">
      <c r="A16" s="152"/>
      <c r="B16" s="153"/>
      <c r="C16" s="178" t="s">
        <v>811</v>
      </c>
      <c r="D16" s="157"/>
      <c r="E16" s="158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45"/>
      <c r="Z16" s="145"/>
      <c r="AA16" s="145"/>
      <c r="AB16" s="145"/>
      <c r="AC16" s="145"/>
      <c r="AD16" s="145"/>
      <c r="AE16" s="145"/>
      <c r="AF16" s="145"/>
      <c r="AG16" s="145" t="s">
        <v>178</v>
      </c>
      <c r="AH16" s="145">
        <v>0</v>
      </c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</row>
    <row r="17" spans="1:60" outlineLevel="1" x14ac:dyDescent="0.2">
      <c r="A17" s="152"/>
      <c r="B17" s="153"/>
      <c r="C17" s="178" t="s">
        <v>805</v>
      </c>
      <c r="D17" s="157"/>
      <c r="E17" s="158">
        <v>200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45"/>
      <c r="Z17" s="145"/>
      <c r="AA17" s="145"/>
      <c r="AB17" s="145"/>
      <c r="AC17" s="145"/>
      <c r="AD17" s="145"/>
      <c r="AE17" s="145"/>
      <c r="AF17" s="145"/>
      <c r="AG17" s="145" t="s">
        <v>178</v>
      </c>
      <c r="AH17" s="145">
        <v>0</v>
      </c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</row>
    <row r="18" spans="1:60" outlineLevel="1" x14ac:dyDescent="0.2">
      <c r="A18" s="152"/>
      <c r="B18" s="153"/>
      <c r="C18" s="239"/>
      <c r="D18" s="240"/>
      <c r="E18" s="240"/>
      <c r="F18" s="240"/>
      <c r="G18" s="240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45"/>
      <c r="Z18" s="145"/>
      <c r="AA18" s="145"/>
      <c r="AB18" s="145"/>
      <c r="AC18" s="145"/>
      <c r="AD18" s="145"/>
      <c r="AE18" s="145"/>
      <c r="AF18" s="145"/>
      <c r="AG18" s="145" t="s">
        <v>179</v>
      </c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</row>
    <row r="19" spans="1:60" ht="22.5" outlineLevel="1" x14ac:dyDescent="0.2">
      <c r="A19" s="166">
        <v>3</v>
      </c>
      <c r="B19" s="167" t="s">
        <v>188</v>
      </c>
      <c r="C19" s="177" t="s">
        <v>282</v>
      </c>
      <c r="D19" s="168" t="s">
        <v>181</v>
      </c>
      <c r="E19" s="169">
        <v>200</v>
      </c>
      <c r="F19" s="170"/>
      <c r="G19" s="171">
        <f>ROUND(E19*F19,2)</f>
        <v>0</v>
      </c>
      <c r="H19" s="170"/>
      <c r="I19" s="171">
        <f>ROUND(E19*H19,2)</f>
        <v>0</v>
      </c>
      <c r="J19" s="170"/>
      <c r="K19" s="171">
        <f>ROUND(E19*J19,2)</f>
        <v>0</v>
      </c>
      <c r="L19" s="171">
        <v>21</v>
      </c>
      <c r="M19" s="171">
        <f>G19*(1+L19/100)</f>
        <v>0</v>
      </c>
      <c r="N19" s="171">
        <v>0</v>
      </c>
      <c r="O19" s="171">
        <f>ROUND(E19*N19,2)</f>
        <v>0</v>
      </c>
      <c r="P19" s="171">
        <v>0</v>
      </c>
      <c r="Q19" s="171">
        <f>ROUND(E19*P19,2)</f>
        <v>0</v>
      </c>
      <c r="R19" s="171" t="s">
        <v>277</v>
      </c>
      <c r="S19" s="171" t="s">
        <v>182</v>
      </c>
      <c r="T19" s="172" t="s">
        <v>182</v>
      </c>
      <c r="U19" s="155">
        <v>0.01</v>
      </c>
      <c r="V19" s="155">
        <f>ROUND(E19*U19,2)</f>
        <v>2</v>
      </c>
      <c r="W19" s="155"/>
      <c r="X19" s="155" t="s">
        <v>176</v>
      </c>
      <c r="Y19" s="145"/>
      <c r="Z19" s="145"/>
      <c r="AA19" s="145"/>
      <c r="AB19" s="145"/>
      <c r="AC19" s="145"/>
      <c r="AD19" s="145"/>
      <c r="AE19" s="145"/>
      <c r="AF19" s="145"/>
      <c r="AG19" s="145" t="s">
        <v>177</v>
      </c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</row>
    <row r="20" spans="1:60" ht="22.5" outlineLevel="1" x14ac:dyDescent="0.2">
      <c r="A20" s="152"/>
      <c r="B20" s="153"/>
      <c r="C20" s="178" t="s">
        <v>811</v>
      </c>
      <c r="D20" s="157"/>
      <c r="E20" s="158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45"/>
      <c r="Z20" s="145"/>
      <c r="AA20" s="145"/>
      <c r="AB20" s="145"/>
      <c r="AC20" s="145"/>
      <c r="AD20" s="145"/>
      <c r="AE20" s="145"/>
      <c r="AF20" s="145"/>
      <c r="AG20" s="145" t="s">
        <v>178</v>
      </c>
      <c r="AH20" s="145">
        <v>0</v>
      </c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</row>
    <row r="21" spans="1:60" outlineLevel="1" x14ac:dyDescent="0.2">
      <c r="A21" s="152"/>
      <c r="B21" s="153"/>
      <c r="C21" s="178" t="s">
        <v>805</v>
      </c>
      <c r="D21" s="157"/>
      <c r="E21" s="158">
        <v>200</v>
      </c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45"/>
      <c r="Z21" s="145"/>
      <c r="AA21" s="145"/>
      <c r="AB21" s="145"/>
      <c r="AC21" s="145"/>
      <c r="AD21" s="145"/>
      <c r="AE21" s="145"/>
      <c r="AF21" s="145"/>
      <c r="AG21" s="145" t="s">
        <v>178</v>
      </c>
      <c r="AH21" s="145">
        <v>0</v>
      </c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</row>
    <row r="22" spans="1:60" outlineLevel="1" x14ac:dyDescent="0.2">
      <c r="A22" s="152"/>
      <c r="B22" s="153"/>
      <c r="C22" s="239"/>
      <c r="D22" s="240"/>
      <c r="E22" s="240"/>
      <c r="F22" s="240"/>
      <c r="G22" s="240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45"/>
      <c r="Z22" s="145"/>
      <c r="AA22" s="145"/>
      <c r="AB22" s="145"/>
      <c r="AC22" s="145"/>
      <c r="AD22" s="145"/>
      <c r="AE22" s="145"/>
      <c r="AF22" s="145"/>
      <c r="AG22" s="145" t="s">
        <v>179</v>
      </c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</row>
    <row r="23" spans="1:60" outlineLevel="1" x14ac:dyDescent="0.2">
      <c r="A23" s="166">
        <v>4</v>
      </c>
      <c r="B23" s="167" t="s">
        <v>812</v>
      </c>
      <c r="C23" s="177" t="s">
        <v>813</v>
      </c>
      <c r="D23" s="168" t="s">
        <v>203</v>
      </c>
      <c r="E23" s="169">
        <v>1040</v>
      </c>
      <c r="F23" s="170"/>
      <c r="G23" s="171">
        <f>ROUND(E23*F23,2)</f>
        <v>0</v>
      </c>
      <c r="H23" s="170"/>
      <c r="I23" s="171">
        <f>ROUND(E23*H23,2)</f>
        <v>0</v>
      </c>
      <c r="J23" s="170"/>
      <c r="K23" s="171">
        <f>ROUND(E23*J23,2)</f>
        <v>0</v>
      </c>
      <c r="L23" s="171">
        <v>21</v>
      </c>
      <c r="M23" s="171">
        <f>G23*(1+L23/100)</f>
        <v>0</v>
      </c>
      <c r="N23" s="171">
        <v>0</v>
      </c>
      <c r="O23" s="171">
        <f>ROUND(E23*N23,2)</f>
        <v>0</v>
      </c>
      <c r="P23" s="171">
        <v>0</v>
      </c>
      <c r="Q23" s="171">
        <f>ROUND(E23*P23,2)</f>
        <v>0</v>
      </c>
      <c r="R23" s="171"/>
      <c r="S23" s="171" t="s">
        <v>174</v>
      </c>
      <c r="T23" s="172" t="s">
        <v>751</v>
      </c>
      <c r="U23" s="155">
        <v>0</v>
      </c>
      <c r="V23" s="155">
        <f>ROUND(E23*U23,2)</f>
        <v>0</v>
      </c>
      <c r="W23" s="155"/>
      <c r="X23" s="155" t="s">
        <v>196</v>
      </c>
      <c r="Y23" s="145"/>
      <c r="Z23" s="145"/>
      <c r="AA23" s="145"/>
      <c r="AB23" s="145"/>
      <c r="AC23" s="145"/>
      <c r="AD23" s="145"/>
      <c r="AE23" s="145"/>
      <c r="AF23" s="145"/>
      <c r="AG23" s="145" t="s">
        <v>285</v>
      </c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</row>
    <row r="24" spans="1:60" outlineLevel="1" x14ac:dyDescent="0.2">
      <c r="A24" s="152"/>
      <c r="B24" s="153"/>
      <c r="C24" s="178" t="s">
        <v>814</v>
      </c>
      <c r="D24" s="157"/>
      <c r="E24" s="158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45"/>
      <c r="Z24" s="145"/>
      <c r="AA24" s="145"/>
      <c r="AB24" s="145"/>
      <c r="AC24" s="145"/>
      <c r="AD24" s="145"/>
      <c r="AE24" s="145"/>
      <c r="AF24" s="145"/>
      <c r="AG24" s="145" t="s">
        <v>178</v>
      </c>
      <c r="AH24" s="145">
        <v>0</v>
      </c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</row>
    <row r="25" spans="1:60" outlineLevel="1" x14ac:dyDescent="0.2">
      <c r="A25" s="152"/>
      <c r="B25" s="153"/>
      <c r="C25" s="178" t="s">
        <v>815</v>
      </c>
      <c r="D25" s="157"/>
      <c r="E25" s="158">
        <v>1040</v>
      </c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45"/>
      <c r="Z25" s="145"/>
      <c r="AA25" s="145"/>
      <c r="AB25" s="145"/>
      <c r="AC25" s="145"/>
      <c r="AD25" s="145"/>
      <c r="AE25" s="145"/>
      <c r="AF25" s="145"/>
      <c r="AG25" s="145" t="s">
        <v>178</v>
      </c>
      <c r="AH25" s="145">
        <v>0</v>
      </c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</row>
    <row r="26" spans="1:60" outlineLevel="1" x14ac:dyDescent="0.2">
      <c r="A26" s="152"/>
      <c r="B26" s="153"/>
      <c r="C26" s="239"/>
      <c r="D26" s="240"/>
      <c r="E26" s="240"/>
      <c r="F26" s="240"/>
      <c r="G26" s="240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45"/>
      <c r="Z26" s="145"/>
      <c r="AA26" s="145"/>
      <c r="AB26" s="145"/>
      <c r="AC26" s="145"/>
      <c r="AD26" s="145"/>
      <c r="AE26" s="145"/>
      <c r="AF26" s="145"/>
      <c r="AG26" s="145" t="s">
        <v>179</v>
      </c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</row>
    <row r="27" spans="1:60" x14ac:dyDescent="0.2">
      <c r="A27" s="160" t="s">
        <v>171</v>
      </c>
      <c r="B27" s="161" t="s">
        <v>96</v>
      </c>
      <c r="C27" s="176" t="s">
        <v>97</v>
      </c>
      <c r="D27" s="162"/>
      <c r="E27" s="163"/>
      <c r="F27" s="164"/>
      <c r="G27" s="164">
        <f>SUMIF(AG28:AG31,"&lt;&gt;NOR",G28:G31)</f>
        <v>0</v>
      </c>
      <c r="H27" s="164"/>
      <c r="I27" s="164">
        <f>SUM(I28:I31)</f>
        <v>0</v>
      </c>
      <c r="J27" s="164"/>
      <c r="K27" s="164">
        <f>SUM(K28:K31)</f>
        <v>0</v>
      </c>
      <c r="L27" s="164"/>
      <c r="M27" s="164">
        <f>SUM(M28:M31)</f>
        <v>0</v>
      </c>
      <c r="N27" s="164"/>
      <c r="O27" s="164">
        <f>SUM(O28:O31)</f>
        <v>0</v>
      </c>
      <c r="P27" s="164"/>
      <c r="Q27" s="164">
        <f>SUM(Q28:Q31)</f>
        <v>0</v>
      </c>
      <c r="R27" s="164"/>
      <c r="S27" s="164"/>
      <c r="T27" s="165"/>
      <c r="U27" s="159"/>
      <c r="V27" s="159">
        <f>SUM(V28:V31)</f>
        <v>0</v>
      </c>
      <c r="W27" s="159"/>
      <c r="X27" s="159"/>
      <c r="AG27" t="s">
        <v>172</v>
      </c>
    </row>
    <row r="28" spans="1:60" outlineLevel="1" x14ac:dyDescent="0.2">
      <c r="A28" s="166">
        <v>5</v>
      </c>
      <c r="B28" s="167" t="s">
        <v>214</v>
      </c>
      <c r="C28" s="177" t="s">
        <v>215</v>
      </c>
      <c r="D28" s="168" t="s">
        <v>211</v>
      </c>
      <c r="E28" s="169">
        <v>30</v>
      </c>
      <c r="F28" s="170"/>
      <c r="G28" s="171">
        <f>ROUND(E28*F28,2)</f>
        <v>0</v>
      </c>
      <c r="H28" s="170"/>
      <c r="I28" s="171">
        <f>ROUND(E28*H28,2)</f>
        <v>0</v>
      </c>
      <c r="J28" s="170"/>
      <c r="K28" s="171">
        <f>ROUND(E28*J28,2)</f>
        <v>0</v>
      </c>
      <c r="L28" s="171">
        <v>21</v>
      </c>
      <c r="M28" s="171">
        <f>G28*(1+L28/100)</f>
        <v>0</v>
      </c>
      <c r="N28" s="171">
        <v>0</v>
      </c>
      <c r="O28" s="171">
        <f>ROUND(E28*N28,2)</f>
        <v>0</v>
      </c>
      <c r="P28" s="171">
        <v>0</v>
      </c>
      <c r="Q28" s="171">
        <f>ROUND(E28*P28,2)</f>
        <v>0</v>
      </c>
      <c r="R28" s="171"/>
      <c r="S28" s="171" t="s">
        <v>174</v>
      </c>
      <c r="T28" s="172" t="s">
        <v>175</v>
      </c>
      <c r="U28" s="155">
        <v>0</v>
      </c>
      <c r="V28" s="155">
        <f>ROUND(E28*U28,2)</f>
        <v>0</v>
      </c>
      <c r="W28" s="155"/>
      <c r="X28" s="155" t="s">
        <v>212</v>
      </c>
      <c r="Y28" s="145"/>
      <c r="Z28" s="145"/>
      <c r="AA28" s="145"/>
      <c r="AB28" s="145"/>
      <c r="AC28" s="145"/>
      <c r="AD28" s="145"/>
      <c r="AE28" s="145"/>
      <c r="AF28" s="145"/>
      <c r="AG28" s="145" t="s">
        <v>213</v>
      </c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</row>
    <row r="29" spans="1:60" outlineLevel="1" x14ac:dyDescent="0.2">
      <c r="A29" s="152"/>
      <c r="B29" s="153"/>
      <c r="C29" s="243"/>
      <c r="D29" s="244"/>
      <c r="E29" s="244"/>
      <c r="F29" s="244"/>
      <c r="G29" s="244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45"/>
      <c r="Z29" s="145"/>
      <c r="AA29" s="145"/>
      <c r="AB29" s="145"/>
      <c r="AC29" s="145"/>
      <c r="AD29" s="145"/>
      <c r="AE29" s="145"/>
      <c r="AF29" s="145"/>
      <c r="AG29" s="145" t="s">
        <v>179</v>
      </c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</row>
    <row r="30" spans="1:60" outlineLevel="1" x14ac:dyDescent="0.2">
      <c r="A30" s="166">
        <v>6</v>
      </c>
      <c r="B30" s="167" t="s">
        <v>216</v>
      </c>
      <c r="C30" s="177" t="s">
        <v>217</v>
      </c>
      <c r="D30" s="168" t="s">
        <v>218</v>
      </c>
      <c r="E30" s="169">
        <v>1</v>
      </c>
      <c r="F30" s="170"/>
      <c r="G30" s="171">
        <f>ROUND(E30*F30,2)</f>
        <v>0</v>
      </c>
      <c r="H30" s="170"/>
      <c r="I30" s="171">
        <f>ROUND(E30*H30,2)</f>
        <v>0</v>
      </c>
      <c r="J30" s="170"/>
      <c r="K30" s="171">
        <f>ROUND(E30*J30,2)</f>
        <v>0</v>
      </c>
      <c r="L30" s="171">
        <v>21</v>
      </c>
      <c r="M30" s="171">
        <f>G30*(1+L30/100)</f>
        <v>0</v>
      </c>
      <c r="N30" s="171">
        <v>0</v>
      </c>
      <c r="O30" s="171">
        <f>ROUND(E30*N30,2)</f>
        <v>0</v>
      </c>
      <c r="P30" s="171">
        <v>0</v>
      </c>
      <c r="Q30" s="171">
        <f>ROUND(E30*P30,2)</f>
        <v>0</v>
      </c>
      <c r="R30" s="171"/>
      <c r="S30" s="171" t="s">
        <v>174</v>
      </c>
      <c r="T30" s="172" t="s">
        <v>175</v>
      </c>
      <c r="U30" s="155">
        <v>0</v>
      </c>
      <c r="V30" s="155">
        <f>ROUND(E30*U30,2)</f>
        <v>0</v>
      </c>
      <c r="W30" s="155"/>
      <c r="X30" s="155" t="s">
        <v>212</v>
      </c>
      <c r="Y30" s="145"/>
      <c r="Z30" s="145"/>
      <c r="AA30" s="145"/>
      <c r="AB30" s="145"/>
      <c r="AC30" s="145"/>
      <c r="AD30" s="145"/>
      <c r="AE30" s="145"/>
      <c r="AF30" s="145"/>
      <c r="AG30" s="145" t="s">
        <v>213</v>
      </c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</row>
    <row r="31" spans="1:60" outlineLevel="1" x14ac:dyDescent="0.2">
      <c r="A31" s="152"/>
      <c r="B31" s="153"/>
      <c r="C31" s="243"/>
      <c r="D31" s="244"/>
      <c r="E31" s="244"/>
      <c r="F31" s="244"/>
      <c r="G31" s="244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45"/>
      <c r="Z31" s="145"/>
      <c r="AA31" s="145"/>
      <c r="AB31" s="145"/>
      <c r="AC31" s="145"/>
      <c r="AD31" s="145"/>
      <c r="AE31" s="145"/>
      <c r="AF31" s="145"/>
      <c r="AG31" s="145" t="s">
        <v>179</v>
      </c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</row>
    <row r="32" spans="1:60" x14ac:dyDescent="0.2">
      <c r="A32" s="160" t="s">
        <v>171</v>
      </c>
      <c r="B32" s="161" t="s">
        <v>100</v>
      </c>
      <c r="C32" s="176" t="s">
        <v>101</v>
      </c>
      <c r="D32" s="162"/>
      <c r="E32" s="163"/>
      <c r="F32" s="164"/>
      <c r="G32" s="164">
        <f>SUMIF(AG33:AG39,"&lt;&gt;NOR",G33:G39)</f>
        <v>0</v>
      </c>
      <c r="H32" s="164"/>
      <c r="I32" s="164">
        <f>SUM(I33:I39)</f>
        <v>0</v>
      </c>
      <c r="J32" s="164"/>
      <c r="K32" s="164">
        <f>SUM(K33:K39)</f>
        <v>0</v>
      </c>
      <c r="L32" s="164"/>
      <c r="M32" s="164">
        <f>SUM(M33:M39)</f>
        <v>0</v>
      </c>
      <c r="N32" s="164"/>
      <c r="O32" s="164">
        <f>SUM(O33:O39)</f>
        <v>0</v>
      </c>
      <c r="P32" s="164"/>
      <c r="Q32" s="164">
        <f>SUM(Q33:Q39)</f>
        <v>10</v>
      </c>
      <c r="R32" s="164"/>
      <c r="S32" s="164"/>
      <c r="T32" s="165"/>
      <c r="U32" s="159"/>
      <c r="V32" s="159">
        <f>SUM(V33:V39)</f>
        <v>32.18</v>
      </c>
      <c r="W32" s="159"/>
      <c r="X32" s="159"/>
      <c r="AG32" t="s">
        <v>172</v>
      </c>
    </row>
    <row r="33" spans="1:60" outlineLevel="1" x14ac:dyDescent="0.2">
      <c r="A33" s="166">
        <v>7</v>
      </c>
      <c r="B33" s="167" t="s">
        <v>816</v>
      </c>
      <c r="C33" s="177" t="s">
        <v>817</v>
      </c>
      <c r="D33" s="168" t="s">
        <v>181</v>
      </c>
      <c r="E33" s="169">
        <v>5</v>
      </c>
      <c r="F33" s="170"/>
      <c r="G33" s="171">
        <f>ROUND(E33*F33,2)</f>
        <v>0</v>
      </c>
      <c r="H33" s="170"/>
      <c r="I33" s="171">
        <f>ROUND(E33*H33,2)</f>
        <v>0</v>
      </c>
      <c r="J33" s="170"/>
      <c r="K33" s="171">
        <f>ROUND(E33*J33,2)</f>
        <v>0</v>
      </c>
      <c r="L33" s="171">
        <v>21</v>
      </c>
      <c r="M33" s="171">
        <f>G33*(1+L33/100)</f>
        <v>0</v>
      </c>
      <c r="N33" s="171">
        <v>0</v>
      </c>
      <c r="O33" s="171">
        <f>ROUND(E33*N33,2)</f>
        <v>0</v>
      </c>
      <c r="P33" s="171">
        <v>2</v>
      </c>
      <c r="Q33" s="171">
        <f>ROUND(E33*P33,2)</f>
        <v>10</v>
      </c>
      <c r="R33" s="171" t="s">
        <v>818</v>
      </c>
      <c r="S33" s="171" t="s">
        <v>182</v>
      </c>
      <c r="T33" s="172" t="s">
        <v>182</v>
      </c>
      <c r="U33" s="155">
        <v>6.4359999999999999</v>
      </c>
      <c r="V33" s="155">
        <f>ROUND(E33*U33,2)</f>
        <v>32.18</v>
      </c>
      <c r="W33" s="155"/>
      <c r="X33" s="155" t="s">
        <v>176</v>
      </c>
      <c r="Y33" s="145"/>
      <c r="Z33" s="145"/>
      <c r="AA33" s="145"/>
      <c r="AB33" s="145"/>
      <c r="AC33" s="145"/>
      <c r="AD33" s="145"/>
      <c r="AE33" s="145"/>
      <c r="AF33" s="145"/>
      <c r="AG33" s="145" t="s">
        <v>177</v>
      </c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</row>
    <row r="34" spans="1:60" outlineLevel="1" x14ac:dyDescent="0.2">
      <c r="A34" s="152"/>
      <c r="B34" s="153"/>
      <c r="C34" s="247" t="s">
        <v>819</v>
      </c>
      <c r="D34" s="248"/>
      <c r="E34" s="248"/>
      <c r="F34" s="248"/>
      <c r="G34" s="248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45"/>
      <c r="Z34" s="145"/>
      <c r="AA34" s="145"/>
      <c r="AB34" s="145"/>
      <c r="AC34" s="145"/>
      <c r="AD34" s="145"/>
      <c r="AE34" s="145"/>
      <c r="AF34" s="145"/>
      <c r="AG34" s="145" t="s">
        <v>207</v>
      </c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</row>
    <row r="35" spans="1:60" outlineLevel="1" x14ac:dyDescent="0.2">
      <c r="A35" s="152"/>
      <c r="B35" s="153"/>
      <c r="C35" s="178" t="s">
        <v>820</v>
      </c>
      <c r="D35" s="157"/>
      <c r="E35" s="158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45"/>
      <c r="Z35" s="145"/>
      <c r="AA35" s="145"/>
      <c r="AB35" s="145"/>
      <c r="AC35" s="145"/>
      <c r="AD35" s="145"/>
      <c r="AE35" s="145"/>
      <c r="AF35" s="145"/>
      <c r="AG35" s="145" t="s">
        <v>178</v>
      </c>
      <c r="AH35" s="145">
        <v>0</v>
      </c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</row>
    <row r="36" spans="1:60" outlineLevel="1" x14ac:dyDescent="0.2">
      <c r="A36" s="152"/>
      <c r="B36" s="153"/>
      <c r="C36" s="178" t="s">
        <v>82</v>
      </c>
      <c r="D36" s="157"/>
      <c r="E36" s="158">
        <v>5</v>
      </c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45"/>
      <c r="Z36" s="145"/>
      <c r="AA36" s="145"/>
      <c r="AB36" s="145"/>
      <c r="AC36" s="145"/>
      <c r="AD36" s="145"/>
      <c r="AE36" s="145"/>
      <c r="AF36" s="145"/>
      <c r="AG36" s="145" t="s">
        <v>178</v>
      </c>
      <c r="AH36" s="145">
        <v>0</v>
      </c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</row>
    <row r="37" spans="1:60" outlineLevel="1" x14ac:dyDescent="0.2">
      <c r="A37" s="152"/>
      <c r="B37" s="153"/>
      <c r="C37" s="239"/>
      <c r="D37" s="240"/>
      <c r="E37" s="240"/>
      <c r="F37" s="240"/>
      <c r="G37" s="240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45"/>
      <c r="Z37" s="145"/>
      <c r="AA37" s="145"/>
      <c r="AB37" s="145"/>
      <c r="AC37" s="145"/>
      <c r="AD37" s="145"/>
      <c r="AE37" s="145"/>
      <c r="AF37" s="145"/>
      <c r="AG37" s="145" t="s">
        <v>179</v>
      </c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</row>
    <row r="38" spans="1:60" outlineLevel="1" x14ac:dyDescent="0.2">
      <c r="A38" s="166">
        <v>8</v>
      </c>
      <c r="B38" s="167" t="s">
        <v>821</v>
      </c>
      <c r="C38" s="177" t="s">
        <v>822</v>
      </c>
      <c r="D38" s="168" t="s">
        <v>211</v>
      </c>
      <c r="E38" s="169">
        <v>10</v>
      </c>
      <c r="F38" s="170"/>
      <c r="G38" s="171">
        <f>ROUND(E38*F38,2)</f>
        <v>0</v>
      </c>
      <c r="H38" s="170"/>
      <c r="I38" s="171">
        <f>ROUND(E38*H38,2)</f>
        <v>0</v>
      </c>
      <c r="J38" s="170"/>
      <c r="K38" s="171">
        <f>ROUND(E38*J38,2)</f>
        <v>0</v>
      </c>
      <c r="L38" s="171">
        <v>21</v>
      </c>
      <c r="M38" s="171">
        <f>G38*(1+L38/100)</f>
        <v>0</v>
      </c>
      <c r="N38" s="171">
        <v>0</v>
      </c>
      <c r="O38" s="171">
        <f>ROUND(E38*N38,2)</f>
        <v>0</v>
      </c>
      <c r="P38" s="171">
        <v>0</v>
      </c>
      <c r="Q38" s="171">
        <f>ROUND(E38*P38,2)</f>
        <v>0</v>
      </c>
      <c r="R38" s="171"/>
      <c r="S38" s="171" t="s">
        <v>174</v>
      </c>
      <c r="T38" s="172" t="s">
        <v>175</v>
      </c>
      <c r="U38" s="155">
        <v>0</v>
      </c>
      <c r="V38" s="155">
        <f>ROUND(E38*U38,2)</f>
        <v>0</v>
      </c>
      <c r="W38" s="155"/>
      <c r="X38" s="155" t="s">
        <v>176</v>
      </c>
      <c r="Y38" s="145"/>
      <c r="Z38" s="145"/>
      <c r="AA38" s="145"/>
      <c r="AB38" s="145"/>
      <c r="AC38" s="145"/>
      <c r="AD38" s="145"/>
      <c r="AE38" s="145"/>
      <c r="AF38" s="145"/>
      <c r="AG38" s="145" t="s">
        <v>177</v>
      </c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</row>
    <row r="39" spans="1:60" outlineLevel="1" x14ac:dyDescent="0.2">
      <c r="A39" s="152"/>
      <c r="B39" s="153"/>
      <c r="C39" s="243"/>
      <c r="D39" s="244"/>
      <c r="E39" s="244"/>
      <c r="F39" s="244"/>
      <c r="G39" s="244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45"/>
      <c r="Z39" s="145"/>
      <c r="AA39" s="145"/>
      <c r="AB39" s="145"/>
      <c r="AC39" s="145"/>
      <c r="AD39" s="145"/>
      <c r="AE39" s="145"/>
      <c r="AF39" s="145"/>
      <c r="AG39" s="145" t="s">
        <v>179</v>
      </c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</row>
    <row r="40" spans="1:60" x14ac:dyDescent="0.2">
      <c r="A40" s="160" t="s">
        <v>171</v>
      </c>
      <c r="B40" s="161" t="s">
        <v>102</v>
      </c>
      <c r="C40" s="176" t="s">
        <v>103</v>
      </c>
      <c r="D40" s="162"/>
      <c r="E40" s="163"/>
      <c r="F40" s="164"/>
      <c r="G40" s="164">
        <f>SUMIF(AG41:AG45,"&lt;&gt;NOR",G41:G45)</f>
        <v>0</v>
      </c>
      <c r="H40" s="164"/>
      <c r="I40" s="164">
        <f>SUM(I41:I45)</f>
        <v>0</v>
      </c>
      <c r="J40" s="164"/>
      <c r="K40" s="164">
        <f>SUM(K41:K45)</f>
        <v>0</v>
      </c>
      <c r="L40" s="164"/>
      <c r="M40" s="164">
        <f>SUM(M41:M45)</f>
        <v>0</v>
      </c>
      <c r="N40" s="164"/>
      <c r="O40" s="164">
        <f>SUM(O41:O45)</f>
        <v>0.03</v>
      </c>
      <c r="P40" s="164"/>
      <c r="Q40" s="164">
        <f>SUM(Q41:Q45)</f>
        <v>25.2</v>
      </c>
      <c r="R40" s="164"/>
      <c r="S40" s="164"/>
      <c r="T40" s="165"/>
      <c r="U40" s="159"/>
      <c r="V40" s="159">
        <f>SUM(V41:V45)</f>
        <v>27.14</v>
      </c>
      <c r="W40" s="159"/>
      <c r="X40" s="159"/>
      <c r="AG40" t="s">
        <v>172</v>
      </c>
    </row>
    <row r="41" spans="1:60" outlineLevel="1" x14ac:dyDescent="0.2">
      <c r="A41" s="166">
        <v>9</v>
      </c>
      <c r="B41" s="167" t="s">
        <v>823</v>
      </c>
      <c r="C41" s="177" t="s">
        <v>824</v>
      </c>
      <c r="D41" s="168" t="s">
        <v>181</v>
      </c>
      <c r="E41" s="169">
        <v>24</v>
      </c>
      <c r="F41" s="170"/>
      <c r="G41" s="171">
        <f>ROUND(E41*F41,2)</f>
        <v>0</v>
      </c>
      <c r="H41" s="170"/>
      <c r="I41" s="171">
        <f>ROUND(E41*H41,2)</f>
        <v>0</v>
      </c>
      <c r="J41" s="170"/>
      <c r="K41" s="171">
        <f>ROUND(E41*J41,2)</f>
        <v>0</v>
      </c>
      <c r="L41" s="171">
        <v>21</v>
      </c>
      <c r="M41" s="171">
        <f>G41*(1+L41/100)</f>
        <v>0</v>
      </c>
      <c r="N41" s="171">
        <v>1.0499999999999999E-3</v>
      </c>
      <c r="O41" s="171">
        <f>ROUND(E41*N41,2)</f>
        <v>0.03</v>
      </c>
      <c r="P41" s="171">
        <v>1.05</v>
      </c>
      <c r="Q41" s="171">
        <f>ROUND(E41*P41,2)</f>
        <v>25.2</v>
      </c>
      <c r="R41" s="171"/>
      <c r="S41" s="171" t="s">
        <v>174</v>
      </c>
      <c r="T41" s="172" t="s">
        <v>175</v>
      </c>
      <c r="U41" s="155">
        <v>1.131</v>
      </c>
      <c r="V41" s="155">
        <f>ROUND(E41*U41,2)</f>
        <v>27.14</v>
      </c>
      <c r="W41" s="155"/>
      <c r="X41" s="155" t="s">
        <v>176</v>
      </c>
      <c r="Y41" s="145"/>
      <c r="Z41" s="145"/>
      <c r="AA41" s="145"/>
      <c r="AB41" s="145"/>
      <c r="AC41" s="145"/>
      <c r="AD41" s="145"/>
      <c r="AE41" s="145"/>
      <c r="AF41" s="145"/>
      <c r="AG41" s="145" t="s">
        <v>177</v>
      </c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</row>
    <row r="42" spans="1:60" outlineLevel="1" x14ac:dyDescent="0.2">
      <c r="A42" s="152"/>
      <c r="B42" s="153"/>
      <c r="C42" s="241" t="s">
        <v>825</v>
      </c>
      <c r="D42" s="242"/>
      <c r="E42" s="242"/>
      <c r="F42" s="242"/>
      <c r="G42" s="242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45"/>
      <c r="Z42" s="145"/>
      <c r="AA42" s="145"/>
      <c r="AB42" s="145"/>
      <c r="AC42" s="145"/>
      <c r="AD42" s="145"/>
      <c r="AE42" s="145"/>
      <c r="AF42" s="145"/>
      <c r="AG42" s="145" t="s">
        <v>191</v>
      </c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</row>
    <row r="43" spans="1:60" outlineLevel="1" x14ac:dyDescent="0.2">
      <c r="A43" s="152"/>
      <c r="B43" s="153"/>
      <c r="C43" s="178" t="s">
        <v>826</v>
      </c>
      <c r="D43" s="157"/>
      <c r="E43" s="158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45"/>
      <c r="Z43" s="145"/>
      <c r="AA43" s="145"/>
      <c r="AB43" s="145"/>
      <c r="AC43" s="145"/>
      <c r="AD43" s="145"/>
      <c r="AE43" s="145"/>
      <c r="AF43" s="145"/>
      <c r="AG43" s="145" t="s">
        <v>178</v>
      </c>
      <c r="AH43" s="145">
        <v>0</v>
      </c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</row>
    <row r="44" spans="1:60" outlineLevel="1" x14ac:dyDescent="0.2">
      <c r="A44" s="152"/>
      <c r="B44" s="153"/>
      <c r="C44" s="178" t="s">
        <v>827</v>
      </c>
      <c r="D44" s="157"/>
      <c r="E44" s="158">
        <v>24</v>
      </c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45"/>
      <c r="Z44" s="145"/>
      <c r="AA44" s="145"/>
      <c r="AB44" s="145"/>
      <c r="AC44" s="145"/>
      <c r="AD44" s="145"/>
      <c r="AE44" s="145"/>
      <c r="AF44" s="145"/>
      <c r="AG44" s="145" t="s">
        <v>178</v>
      </c>
      <c r="AH44" s="145">
        <v>0</v>
      </c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</row>
    <row r="45" spans="1:60" outlineLevel="1" x14ac:dyDescent="0.2">
      <c r="A45" s="152"/>
      <c r="B45" s="153"/>
      <c r="C45" s="239"/>
      <c r="D45" s="240"/>
      <c r="E45" s="240"/>
      <c r="F45" s="240"/>
      <c r="G45" s="240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45"/>
      <c r="Z45" s="145"/>
      <c r="AA45" s="145"/>
      <c r="AB45" s="145"/>
      <c r="AC45" s="145"/>
      <c r="AD45" s="145"/>
      <c r="AE45" s="145"/>
      <c r="AF45" s="145"/>
      <c r="AG45" s="145" t="s">
        <v>179</v>
      </c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</row>
    <row r="46" spans="1:60" x14ac:dyDescent="0.2">
      <c r="A46" s="160" t="s">
        <v>171</v>
      </c>
      <c r="B46" s="161" t="s">
        <v>104</v>
      </c>
      <c r="C46" s="176" t="s">
        <v>105</v>
      </c>
      <c r="D46" s="162"/>
      <c r="E46" s="163"/>
      <c r="F46" s="164"/>
      <c r="G46" s="164">
        <f>SUMIF(AG47:AG51,"&lt;&gt;NOR",G47:G51)</f>
        <v>0</v>
      </c>
      <c r="H46" s="164"/>
      <c r="I46" s="164">
        <f>SUM(I47:I51)</f>
        <v>0</v>
      </c>
      <c r="J46" s="164"/>
      <c r="K46" s="164">
        <f>SUM(K47:K51)</f>
        <v>0</v>
      </c>
      <c r="L46" s="164"/>
      <c r="M46" s="164">
        <f>SUM(M47:M51)</f>
        <v>0</v>
      </c>
      <c r="N46" s="164"/>
      <c r="O46" s="164">
        <f>SUM(O47:O51)</f>
        <v>0</v>
      </c>
      <c r="P46" s="164"/>
      <c r="Q46" s="164">
        <f>SUM(Q47:Q51)</f>
        <v>0</v>
      </c>
      <c r="R46" s="164"/>
      <c r="S46" s="164"/>
      <c r="T46" s="165"/>
      <c r="U46" s="159"/>
      <c r="V46" s="159">
        <f>SUM(V47:V51)</f>
        <v>0.05</v>
      </c>
      <c r="W46" s="159"/>
      <c r="X46" s="159"/>
      <c r="AG46" t="s">
        <v>172</v>
      </c>
    </row>
    <row r="47" spans="1:60" outlineLevel="1" x14ac:dyDescent="0.2">
      <c r="A47" s="166">
        <v>10</v>
      </c>
      <c r="B47" s="167" t="s">
        <v>828</v>
      </c>
      <c r="C47" s="177" t="s">
        <v>829</v>
      </c>
      <c r="D47" s="168" t="s">
        <v>198</v>
      </c>
      <c r="E47" s="169">
        <v>2.52E-2</v>
      </c>
      <c r="F47" s="170"/>
      <c r="G47" s="171">
        <f>ROUND(E47*F47,2)</f>
        <v>0</v>
      </c>
      <c r="H47" s="170"/>
      <c r="I47" s="171">
        <f>ROUND(E47*H47,2)</f>
        <v>0</v>
      </c>
      <c r="J47" s="170"/>
      <c r="K47" s="171">
        <f>ROUND(E47*J47,2)</f>
        <v>0</v>
      </c>
      <c r="L47" s="171">
        <v>21</v>
      </c>
      <c r="M47" s="171">
        <f>G47*(1+L47/100)</f>
        <v>0</v>
      </c>
      <c r="N47" s="171">
        <v>0</v>
      </c>
      <c r="O47" s="171">
        <f>ROUND(E47*N47,2)</f>
        <v>0</v>
      </c>
      <c r="P47" s="171">
        <v>0</v>
      </c>
      <c r="Q47" s="171">
        <f>ROUND(E47*P47,2)</f>
        <v>0</v>
      </c>
      <c r="R47" s="171"/>
      <c r="S47" s="171" t="s">
        <v>174</v>
      </c>
      <c r="T47" s="172" t="s">
        <v>175</v>
      </c>
      <c r="U47" s="155">
        <v>1.925</v>
      </c>
      <c r="V47" s="155">
        <f>ROUND(E47*U47,2)</f>
        <v>0.05</v>
      </c>
      <c r="W47" s="155"/>
      <c r="X47" s="155" t="s">
        <v>228</v>
      </c>
      <c r="Y47" s="145"/>
      <c r="Z47" s="145"/>
      <c r="AA47" s="145"/>
      <c r="AB47" s="145"/>
      <c r="AC47" s="145"/>
      <c r="AD47" s="145"/>
      <c r="AE47" s="145"/>
      <c r="AF47" s="145"/>
      <c r="AG47" s="145" t="s">
        <v>229</v>
      </c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</row>
    <row r="48" spans="1:60" outlineLevel="1" x14ac:dyDescent="0.2">
      <c r="A48" s="152"/>
      <c r="B48" s="153"/>
      <c r="C48" s="178" t="s">
        <v>506</v>
      </c>
      <c r="D48" s="157"/>
      <c r="E48" s="158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45"/>
      <c r="Z48" s="145"/>
      <c r="AA48" s="145"/>
      <c r="AB48" s="145"/>
      <c r="AC48" s="145"/>
      <c r="AD48" s="145"/>
      <c r="AE48" s="145"/>
      <c r="AF48" s="145"/>
      <c r="AG48" s="145" t="s">
        <v>178</v>
      </c>
      <c r="AH48" s="145">
        <v>0</v>
      </c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</row>
    <row r="49" spans="1:60" outlineLevel="1" x14ac:dyDescent="0.2">
      <c r="A49" s="152"/>
      <c r="B49" s="153"/>
      <c r="C49" s="178" t="s">
        <v>830</v>
      </c>
      <c r="D49" s="157"/>
      <c r="E49" s="158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45"/>
      <c r="Z49" s="145"/>
      <c r="AA49" s="145"/>
      <c r="AB49" s="145"/>
      <c r="AC49" s="145"/>
      <c r="AD49" s="145"/>
      <c r="AE49" s="145"/>
      <c r="AF49" s="145"/>
      <c r="AG49" s="145" t="s">
        <v>178</v>
      </c>
      <c r="AH49" s="145">
        <v>0</v>
      </c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</row>
    <row r="50" spans="1:60" outlineLevel="1" x14ac:dyDescent="0.2">
      <c r="A50" s="152"/>
      <c r="B50" s="153"/>
      <c r="C50" s="178" t="s">
        <v>831</v>
      </c>
      <c r="D50" s="157"/>
      <c r="E50" s="158">
        <v>2.52E-2</v>
      </c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45"/>
      <c r="Z50" s="145"/>
      <c r="AA50" s="145"/>
      <c r="AB50" s="145"/>
      <c r="AC50" s="145"/>
      <c r="AD50" s="145"/>
      <c r="AE50" s="145"/>
      <c r="AF50" s="145"/>
      <c r="AG50" s="145" t="s">
        <v>178</v>
      </c>
      <c r="AH50" s="145">
        <v>0</v>
      </c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</row>
    <row r="51" spans="1:60" outlineLevel="1" x14ac:dyDescent="0.2">
      <c r="A51" s="152"/>
      <c r="B51" s="153"/>
      <c r="C51" s="239"/>
      <c r="D51" s="240"/>
      <c r="E51" s="240"/>
      <c r="F51" s="240"/>
      <c r="G51" s="240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45"/>
      <c r="Z51" s="145"/>
      <c r="AA51" s="145"/>
      <c r="AB51" s="145"/>
      <c r="AC51" s="145"/>
      <c r="AD51" s="145"/>
      <c r="AE51" s="145"/>
      <c r="AF51" s="145"/>
      <c r="AG51" s="145" t="s">
        <v>179</v>
      </c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</row>
    <row r="52" spans="1:60" x14ac:dyDescent="0.2">
      <c r="A52" s="160" t="s">
        <v>171</v>
      </c>
      <c r="B52" s="161" t="s">
        <v>140</v>
      </c>
      <c r="C52" s="176" t="s">
        <v>141</v>
      </c>
      <c r="D52" s="162"/>
      <c r="E52" s="163"/>
      <c r="F52" s="164"/>
      <c r="G52" s="164">
        <f>SUMIF(AG53:AG88,"&lt;&gt;NOR",G53:G88)</f>
        <v>0</v>
      </c>
      <c r="H52" s="164"/>
      <c r="I52" s="164">
        <f>SUM(I53:I88)</f>
        <v>0</v>
      </c>
      <c r="J52" s="164"/>
      <c r="K52" s="164">
        <f>SUM(K53:K88)</f>
        <v>0</v>
      </c>
      <c r="L52" s="164"/>
      <c r="M52" s="164">
        <f>SUM(M53:M88)</f>
        <v>0</v>
      </c>
      <c r="N52" s="164"/>
      <c r="O52" s="164">
        <f>SUM(O53:O88)</f>
        <v>0</v>
      </c>
      <c r="P52" s="164"/>
      <c r="Q52" s="164">
        <f>SUM(Q53:Q88)</f>
        <v>0</v>
      </c>
      <c r="R52" s="164"/>
      <c r="S52" s="164"/>
      <c r="T52" s="165"/>
      <c r="U52" s="159"/>
      <c r="V52" s="159">
        <f>SUM(V53:V88)</f>
        <v>97.12</v>
      </c>
      <c r="W52" s="159"/>
      <c r="X52" s="159"/>
      <c r="AG52" t="s">
        <v>172</v>
      </c>
    </row>
    <row r="53" spans="1:60" outlineLevel="1" x14ac:dyDescent="0.2">
      <c r="A53" s="166">
        <v>11</v>
      </c>
      <c r="B53" s="167" t="s">
        <v>832</v>
      </c>
      <c r="C53" s="177" t="s">
        <v>833</v>
      </c>
      <c r="D53" s="168" t="s">
        <v>198</v>
      </c>
      <c r="E53" s="169">
        <v>35.200000000000003</v>
      </c>
      <c r="F53" s="170"/>
      <c r="G53" s="171">
        <f>ROUND(E53*F53,2)</f>
        <v>0</v>
      </c>
      <c r="H53" s="170"/>
      <c r="I53" s="171">
        <f>ROUND(E53*H53,2)</f>
        <v>0</v>
      </c>
      <c r="J53" s="170"/>
      <c r="K53" s="171">
        <f>ROUND(E53*J53,2)</f>
        <v>0</v>
      </c>
      <c r="L53" s="171">
        <v>21</v>
      </c>
      <c r="M53" s="171">
        <f>G53*(1+L53/100)</f>
        <v>0</v>
      </c>
      <c r="N53" s="171">
        <v>0</v>
      </c>
      <c r="O53" s="171">
        <f>ROUND(E53*N53,2)</f>
        <v>0</v>
      </c>
      <c r="P53" s="171">
        <v>0</v>
      </c>
      <c r="Q53" s="171">
        <f>ROUND(E53*P53,2)</f>
        <v>0</v>
      </c>
      <c r="R53" s="171"/>
      <c r="S53" s="171" t="s">
        <v>182</v>
      </c>
      <c r="T53" s="172" t="s">
        <v>182</v>
      </c>
      <c r="U53" s="155">
        <v>0.27700000000000002</v>
      </c>
      <c r="V53" s="155">
        <f>ROUND(E53*U53,2)</f>
        <v>9.75</v>
      </c>
      <c r="W53" s="155"/>
      <c r="X53" s="155" t="s">
        <v>834</v>
      </c>
      <c r="Y53" s="145"/>
      <c r="Z53" s="145"/>
      <c r="AA53" s="145"/>
      <c r="AB53" s="145"/>
      <c r="AC53" s="145"/>
      <c r="AD53" s="145"/>
      <c r="AE53" s="145"/>
      <c r="AF53" s="145"/>
      <c r="AG53" s="145" t="s">
        <v>835</v>
      </c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</row>
    <row r="54" spans="1:60" outlineLevel="1" x14ac:dyDescent="0.2">
      <c r="A54" s="152"/>
      <c r="B54" s="153"/>
      <c r="C54" s="241" t="s">
        <v>836</v>
      </c>
      <c r="D54" s="242"/>
      <c r="E54" s="242"/>
      <c r="F54" s="242"/>
      <c r="G54" s="242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45"/>
      <c r="Z54" s="145"/>
      <c r="AA54" s="145"/>
      <c r="AB54" s="145"/>
      <c r="AC54" s="145"/>
      <c r="AD54" s="145"/>
      <c r="AE54" s="145"/>
      <c r="AF54" s="145"/>
      <c r="AG54" s="145" t="s">
        <v>191</v>
      </c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</row>
    <row r="55" spans="1:60" outlineLevel="1" x14ac:dyDescent="0.2">
      <c r="A55" s="152"/>
      <c r="B55" s="153"/>
      <c r="C55" s="249" t="s">
        <v>837</v>
      </c>
      <c r="D55" s="250"/>
      <c r="E55" s="250"/>
      <c r="F55" s="250"/>
      <c r="G55" s="250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45"/>
      <c r="Z55" s="145"/>
      <c r="AA55" s="145"/>
      <c r="AB55" s="145"/>
      <c r="AC55" s="145"/>
      <c r="AD55" s="145"/>
      <c r="AE55" s="145"/>
      <c r="AF55" s="145"/>
      <c r="AG55" s="145" t="s">
        <v>191</v>
      </c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</row>
    <row r="56" spans="1:60" ht="22.5" outlineLevel="1" x14ac:dyDescent="0.2">
      <c r="A56" s="152"/>
      <c r="B56" s="153"/>
      <c r="C56" s="249" t="s">
        <v>838</v>
      </c>
      <c r="D56" s="250"/>
      <c r="E56" s="250"/>
      <c r="F56" s="250"/>
      <c r="G56" s="250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45"/>
      <c r="Z56" s="145"/>
      <c r="AA56" s="145"/>
      <c r="AB56" s="145"/>
      <c r="AC56" s="145"/>
      <c r="AD56" s="145"/>
      <c r="AE56" s="145"/>
      <c r="AF56" s="145"/>
      <c r="AG56" s="145" t="s">
        <v>191</v>
      </c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74" t="str">
        <f>C56</f>
        <v>- při vodorovné dopravě po vodě : vyložení na hromady na suchu nebo na přeložení na dopravní prostředek na suchu do 15 m vodorovně a současně do 4 m svisle,</v>
      </c>
      <c r="BB56" s="145"/>
      <c r="BC56" s="145"/>
      <c r="BD56" s="145"/>
      <c r="BE56" s="145"/>
      <c r="BF56" s="145"/>
      <c r="BG56" s="145"/>
      <c r="BH56" s="145"/>
    </row>
    <row r="57" spans="1:60" outlineLevel="1" x14ac:dyDescent="0.2">
      <c r="A57" s="152"/>
      <c r="B57" s="153"/>
      <c r="C57" s="249" t="s">
        <v>839</v>
      </c>
      <c r="D57" s="250"/>
      <c r="E57" s="250"/>
      <c r="F57" s="250"/>
      <c r="G57" s="250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45"/>
      <c r="Z57" s="145"/>
      <c r="AA57" s="145"/>
      <c r="AB57" s="145"/>
      <c r="AC57" s="145"/>
      <c r="AD57" s="145"/>
      <c r="AE57" s="145"/>
      <c r="AF57" s="145"/>
      <c r="AG57" s="145" t="s">
        <v>191</v>
      </c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</row>
    <row r="58" spans="1:60" outlineLevel="1" x14ac:dyDescent="0.2">
      <c r="A58" s="152"/>
      <c r="B58" s="153"/>
      <c r="C58" s="178" t="s">
        <v>840</v>
      </c>
      <c r="D58" s="157"/>
      <c r="E58" s="158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45"/>
      <c r="Z58" s="145"/>
      <c r="AA58" s="145"/>
      <c r="AB58" s="145"/>
      <c r="AC58" s="145"/>
      <c r="AD58" s="145"/>
      <c r="AE58" s="145"/>
      <c r="AF58" s="145"/>
      <c r="AG58" s="145" t="s">
        <v>178</v>
      </c>
      <c r="AH58" s="145">
        <v>0</v>
      </c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</row>
    <row r="59" spans="1:60" outlineLevel="1" x14ac:dyDescent="0.2">
      <c r="A59" s="152"/>
      <c r="B59" s="153"/>
      <c r="C59" s="178" t="s">
        <v>841</v>
      </c>
      <c r="D59" s="157"/>
      <c r="E59" s="158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45"/>
      <c r="Z59" s="145"/>
      <c r="AA59" s="145"/>
      <c r="AB59" s="145"/>
      <c r="AC59" s="145"/>
      <c r="AD59" s="145"/>
      <c r="AE59" s="145"/>
      <c r="AF59" s="145"/>
      <c r="AG59" s="145" t="s">
        <v>178</v>
      </c>
      <c r="AH59" s="145">
        <v>0</v>
      </c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</row>
    <row r="60" spans="1:60" outlineLevel="1" x14ac:dyDescent="0.2">
      <c r="A60" s="152"/>
      <c r="B60" s="153"/>
      <c r="C60" s="178" t="s">
        <v>842</v>
      </c>
      <c r="D60" s="157"/>
      <c r="E60" s="158">
        <v>35.200000000000003</v>
      </c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45"/>
      <c r="Z60" s="145"/>
      <c r="AA60" s="145"/>
      <c r="AB60" s="145"/>
      <c r="AC60" s="145"/>
      <c r="AD60" s="145"/>
      <c r="AE60" s="145"/>
      <c r="AF60" s="145"/>
      <c r="AG60" s="145" t="s">
        <v>178</v>
      </c>
      <c r="AH60" s="145">
        <v>0</v>
      </c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</row>
    <row r="61" spans="1:60" outlineLevel="1" x14ac:dyDescent="0.2">
      <c r="A61" s="152"/>
      <c r="B61" s="153"/>
      <c r="C61" s="239"/>
      <c r="D61" s="240"/>
      <c r="E61" s="240"/>
      <c r="F61" s="240"/>
      <c r="G61" s="240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45"/>
      <c r="Z61" s="145"/>
      <c r="AA61" s="145"/>
      <c r="AB61" s="145"/>
      <c r="AC61" s="145"/>
      <c r="AD61" s="145"/>
      <c r="AE61" s="145"/>
      <c r="AF61" s="145"/>
      <c r="AG61" s="145" t="s">
        <v>179</v>
      </c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</row>
    <row r="62" spans="1:60" outlineLevel="1" x14ac:dyDescent="0.2">
      <c r="A62" s="166">
        <v>12</v>
      </c>
      <c r="B62" s="167" t="s">
        <v>843</v>
      </c>
      <c r="C62" s="177" t="s">
        <v>844</v>
      </c>
      <c r="D62" s="168" t="s">
        <v>198</v>
      </c>
      <c r="E62" s="169">
        <v>35.200000000000003</v>
      </c>
      <c r="F62" s="170"/>
      <c r="G62" s="171">
        <f>ROUND(E62*F62,2)</f>
        <v>0</v>
      </c>
      <c r="H62" s="170"/>
      <c r="I62" s="171">
        <f>ROUND(E62*H62,2)</f>
        <v>0</v>
      </c>
      <c r="J62" s="170"/>
      <c r="K62" s="171">
        <f>ROUND(E62*J62,2)</f>
        <v>0</v>
      </c>
      <c r="L62" s="171">
        <v>21</v>
      </c>
      <c r="M62" s="171">
        <f>G62*(1+L62/100)</f>
        <v>0</v>
      </c>
      <c r="N62" s="171">
        <v>0</v>
      </c>
      <c r="O62" s="171">
        <f>ROUND(E62*N62,2)</f>
        <v>0</v>
      </c>
      <c r="P62" s="171">
        <v>0</v>
      </c>
      <c r="Q62" s="171">
        <f>ROUND(E62*P62,2)</f>
        <v>0</v>
      </c>
      <c r="R62" s="171" t="s">
        <v>818</v>
      </c>
      <c r="S62" s="171" t="s">
        <v>182</v>
      </c>
      <c r="T62" s="172" t="s">
        <v>182</v>
      </c>
      <c r="U62" s="155">
        <v>0.49</v>
      </c>
      <c r="V62" s="155">
        <f>ROUND(E62*U62,2)</f>
        <v>17.25</v>
      </c>
      <c r="W62" s="155"/>
      <c r="X62" s="155" t="s">
        <v>834</v>
      </c>
      <c r="Y62" s="145"/>
      <c r="Z62" s="145"/>
      <c r="AA62" s="145"/>
      <c r="AB62" s="145"/>
      <c r="AC62" s="145"/>
      <c r="AD62" s="145"/>
      <c r="AE62" s="145"/>
      <c r="AF62" s="145"/>
      <c r="AG62" s="145" t="s">
        <v>835</v>
      </c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</row>
    <row r="63" spans="1:60" outlineLevel="1" x14ac:dyDescent="0.2">
      <c r="A63" s="152"/>
      <c r="B63" s="153"/>
      <c r="C63" s="241" t="s">
        <v>845</v>
      </c>
      <c r="D63" s="242"/>
      <c r="E63" s="242"/>
      <c r="F63" s="242"/>
      <c r="G63" s="242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45"/>
      <c r="Z63" s="145"/>
      <c r="AA63" s="145"/>
      <c r="AB63" s="145"/>
      <c r="AC63" s="145"/>
      <c r="AD63" s="145"/>
      <c r="AE63" s="145"/>
      <c r="AF63" s="145"/>
      <c r="AG63" s="145" t="s">
        <v>191</v>
      </c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</row>
    <row r="64" spans="1:60" outlineLevel="1" x14ac:dyDescent="0.2">
      <c r="A64" s="152"/>
      <c r="B64" s="153"/>
      <c r="C64" s="178" t="s">
        <v>840</v>
      </c>
      <c r="D64" s="157"/>
      <c r="E64" s="158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45"/>
      <c r="Z64" s="145"/>
      <c r="AA64" s="145"/>
      <c r="AB64" s="145"/>
      <c r="AC64" s="145"/>
      <c r="AD64" s="145"/>
      <c r="AE64" s="145"/>
      <c r="AF64" s="145"/>
      <c r="AG64" s="145" t="s">
        <v>178</v>
      </c>
      <c r="AH64" s="145">
        <v>0</v>
      </c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</row>
    <row r="65" spans="1:60" outlineLevel="1" x14ac:dyDescent="0.2">
      <c r="A65" s="152"/>
      <c r="B65" s="153"/>
      <c r="C65" s="178" t="s">
        <v>841</v>
      </c>
      <c r="D65" s="157"/>
      <c r="E65" s="158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45"/>
      <c r="Z65" s="145"/>
      <c r="AA65" s="145"/>
      <c r="AB65" s="145"/>
      <c r="AC65" s="145"/>
      <c r="AD65" s="145"/>
      <c r="AE65" s="145"/>
      <c r="AF65" s="145"/>
      <c r="AG65" s="145" t="s">
        <v>178</v>
      </c>
      <c r="AH65" s="145">
        <v>0</v>
      </c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</row>
    <row r="66" spans="1:60" outlineLevel="1" x14ac:dyDescent="0.2">
      <c r="A66" s="152"/>
      <c r="B66" s="153"/>
      <c r="C66" s="178" t="s">
        <v>842</v>
      </c>
      <c r="D66" s="157"/>
      <c r="E66" s="158">
        <v>35.200000000000003</v>
      </c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45"/>
      <c r="Z66" s="145"/>
      <c r="AA66" s="145"/>
      <c r="AB66" s="145"/>
      <c r="AC66" s="145"/>
      <c r="AD66" s="145"/>
      <c r="AE66" s="145"/>
      <c r="AF66" s="145"/>
      <c r="AG66" s="145" t="s">
        <v>178</v>
      </c>
      <c r="AH66" s="145">
        <v>0</v>
      </c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</row>
    <row r="67" spans="1:60" outlineLevel="1" x14ac:dyDescent="0.2">
      <c r="A67" s="152"/>
      <c r="B67" s="153"/>
      <c r="C67" s="239"/>
      <c r="D67" s="240"/>
      <c r="E67" s="240"/>
      <c r="F67" s="240"/>
      <c r="G67" s="240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45"/>
      <c r="Z67" s="145"/>
      <c r="AA67" s="145"/>
      <c r="AB67" s="145"/>
      <c r="AC67" s="145"/>
      <c r="AD67" s="145"/>
      <c r="AE67" s="145"/>
      <c r="AF67" s="145"/>
      <c r="AG67" s="145" t="s">
        <v>179</v>
      </c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</row>
    <row r="68" spans="1:60" outlineLevel="1" x14ac:dyDescent="0.2">
      <c r="A68" s="166">
        <v>13</v>
      </c>
      <c r="B68" s="167" t="s">
        <v>846</v>
      </c>
      <c r="C68" s="177" t="s">
        <v>847</v>
      </c>
      <c r="D68" s="168" t="s">
        <v>198</v>
      </c>
      <c r="E68" s="169">
        <v>316.8</v>
      </c>
      <c r="F68" s="170"/>
      <c r="G68" s="171">
        <f>ROUND(E68*F68,2)</f>
        <v>0</v>
      </c>
      <c r="H68" s="170"/>
      <c r="I68" s="171">
        <f>ROUND(E68*H68,2)</f>
        <v>0</v>
      </c>
      <c r="J68" s="170"/>
      <c r="K68" s="171">
        <f>ROUND(E68*J68,2)</f>
        <v>0</v>
      </c>
      <c r="L68" s="171">
        <v>21</v>
      </c>
      <c r="M68" s="171">
        <f>G68*(1+L68/100)</f>
        <v>0</v>
      </c>
      <c r="N68" s="171">
        <v>0</v>
      </c>
      <c r="O68" s="171">
        <f>ROUND(E68*N68,2)</f>
        <v>0</v>
      </c>
      <c r="P68" s="171">
        <v>0</v>
      </c>
      <c r="Q68" s="171">
        <f>ROUND(E68*P68,2)</f>
        <v>0</v>
      </c>
      <c r="R68" s="171" t="s">
        <v>818</v>
      </c>
      <c r="S68" s="171" t="s">
        <v>182</v>
      </c>
      <c r="T68" s="172" t="s">
        <v>182</v>
      </c>
      <c r="U68" s="155">
        <v>0</v>
      </c>
      <c r="V68" s="155">
        <f>ROUND(E68*U68,2)</f>
        <v>0</v>
      </c>
      <c r="W68" s="155"/>
      <c r="X68" s="155" t="s">
        <v>834</v>
      </c>
      <c r="Y68" s="145"/>
      <c r="Z68" s="145"/>
      <c r="AA68" s="145"/>
      <c r="AB68" s="145"/>
      <c r="AC68" s="145"/>
      <c r="AD68" s="145"/>
      <c r="AE68" s="145"/>
      <c r="AF68" s="145"/>
      <c r="AG68" s="145" t="s">
        <v>835</v>
      </c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</row>
    <row r="69" spans="1:60" outlineLevel="1" x14ac:dyDescent="0.2">
      <c r="A69" s="152"/>
      <c r="B69" s="153"/>
      <c r="C69" s="178" t="s">
        <v>840</v>
      </c>
      <c r="D69" s="157"/>
      <c r="E69" s="158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45"/>
      <c r="Z69" s="145"/>
      <c r="AA69" s="145"/>
      <c r="AB69" s="145"/>
      <c r="AC69" s="145"/>
      <c r="AD69" s="145"/>
      <c r="AE69" s="145"/>
      <c r="AF69" s="145"/>
      <c r="AG69" s="145" t="s">
        <v>178</v>
      </c>
      <c r="AH69" s="145">
        <v>0</v>
      </c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</row>
    <row r="70" spans="1:60" outlineLevel="1" x14ac:dyDescent="0.2">
      <c r="A70" s="152"/>
      <c r="B70" s="153"/>
      <c r="C70" s="178" t="s">
        <v>841</v>
      </c>
      <c r="D70" s="157"/>
      <c r="E70" s="158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45"/>
      <c r="Z70" s="145"/>
      <c r="AA70" s="145"/>
      <c r="AB70" s="145"/>
      <c r="AC70" s="145"/>
      <c r="AD70" s="145"/>
      <c r="AE70" s="145"/>
      <c r="AF70" s="145"/>
      <c r="AG70" s="145" t="s">
        <v>178</v>
      </c>
      <c r="AH70" s="145">
        <v>0</v>
      </c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</row>
    <row r="71" spans="1:60" outlineLevel="1" x14ac:dyDescent="0.2">
      <c r="A71" s="152"/>
      <c r="B71" s="153"/>
      <c r="C71" s="178" t="s">
        <v>848</v>
      </c>
      <c r="D71" s="157"/>
      <c r="E71" s="158">
        <v>316.8</v>
      </c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45"/>
      <c r="Z71" s="145"/>
      <c r="AA71" s="145"/>
      <c r="AB71" s="145"/>
      <c r="AC71" s="145"/>
      <c r="AD71" s="145"/>
      <c r="AE71" s="145"/>
      <c r="AF71" s="145"/>
      <c r="AG71" s="145" t="s">
        <v>178</v>
      </c>
      <c r="AH71" s="145">
        <v>0</v>
      </c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</row>
    <row r="72" spans="1:60" outlineLevel="1" x14ac:dyDescent="0.2">
      <c r="A72" s="152"/>
      <c r="B72" s="153"/>
      <c r="C72" s="239"/>
      <c r="D72" s="240"/>
      <c r="E72" s="240"/>
      <c r="F72" s="240"/>
      <c r="G72" s="240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45"/>
      <c r="Z72" s="145"/>
      <c r="AA72" s="145"/>
      <c r="AB72" s="145"/>
      <c r="AC72" s="145"/>
      <c r="AD72" s="145"/>
      <c r="AE72" s="145"/>
      <c r="AF72" s="145"/>
      <c r="AG72" s="145" t="s">
        <v>179</v>
      </c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</row>
    <row r="73" spans="1:60" outlineLevel="1" x14ac:dyDescent="0.2">
      <c r="A73" s="166">
        <v>14</v>
      </c>
      <c r="B73" s="167" t="s">
        <v>849</v>
      </c>
      <c r="C73" s="177" t="s">
        <v>850</v>
      </c>
      <c r="D73" s="168" t="s">
        <v>198</v>
      </c>
      <c r="E73" s="169">
        <v>35.200000000000003</v>
      </c>
      <c r="F73" s="170"/>
      <c r="G73" s="171">
        <f>ROUND(E73*F73,2)</f>
        <v>0</v>
      </c>
      <c r="H73" s="170"/>
      <c r="I73" s="171">
        <f>ROUND(E73*H73,2)</f>
        <v>0</v>
      </c>
      <c r="J73" s="170"/>
      <c r="K73" s="171">
        <f>ROUND(E73*J73,2)</f>
        <v>0</v>
      </c>
      <c r="L73" s="171">
        <v>21</v>
      </c>
      <c r="M73" s="171">
        <f>G73*(1+L73/100)</f>
        <v>0</v>
      </c>
      <c r="N73" s="171">
        <v>0</v>
      </c>
      <c r="O73" s="171">
        <f>ROUND(E73*N73,2)</f>
        <v>0</v>
      </c>
      <c r="P73" s="171">
        <v>0</v>
      </c>
      <c r="Q73" s="171">
        <f>ROUND(E73*P73,2)</f>
        <v>0</v>
      </c>
      <c r="R73" s="171" t="s">
        <v>818</v>
      </c>
      <c r="S73" s="171" t="s">
        <v>182</v>
      </c>
      <c r="T73" s="172" t="s">
        <v>182</v>
      </c>
      <c r="U73" s="155">
        <v>0.94199999999999995</v>
      </c>
      <c r="V73" s="155">
        <f>ROUND(E73*U73,2)</f>
        <v>33.159999999999997</v>
      </c>
      <c r="W73" s="155"/>
      <c r="X73" s="155" t="s">
        <v>834</v>
      </c>
      <c r="Y73" s="145"/>
      <c r="Z73" s="145"/>
      <c r="AA73" s="145"/>
      <c r="AB73" s="145"/>
      <c r="AC73" s="145"/>
      <c r="AD73" s="145"/>
      <c r="AE73" s="145"/>
      <c r="AF73" s="145"/>
      <c r="AG73" s="145" t="s">
        <v>835</v>
      </c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</row>
    <row r="74" spans="1:60" outlineLevel="1" x14ac:dyDescent="0.2">
      <c r="A74" s="152"/>
      <c r="B74" s="153"/>
      <c r="C74" s="241" t="s">
        <v>851</v>
      </c>
      <c r="D74" s="242"/>
      <c r="E74" s="242"/>
      <c r="F74" s="242"/>
      <c r="G74" s="242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45"/>
      <c r="Z74" s="145"/>
      <c r="AA74" s="145"/>
      <c r="AB74" s="145"/>
      <c r="AC74" s="145"/>
      <c r="AD74" s="145"/>
      <c r="AE74" s="145"/>
      <c r="AF74" s="145"/>
      <c r="AG74" s="145" t="s">
        <v>191</v>
      </c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</row>
    <row r="75" spans="1:60" outlineLevel="1" x14ac:dyDescent="0.2">
      <c r="A75" s="152"/>
      <c r="B75" s="153"/>
      <c r="C75" s="178" t="s">
        <v>840</v>
      </c>
      <c r="D75" s="157"/>
      <c r="E75" s="158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45"/>
      <c r="Z75" s="145"/>
      <c r="AA75" s="145"/>
      <c r="AB75" s="145"/>
      <c r="AC75" s="145"/>
      <c r="AD75" s="145"/>
      <c r="AE75" s="145"/>
      <c r="AF75" s="145"/>
      <c r="AG75" s="145" t="s">
        <v>178</v>
      </c>
      <c r="AH75" s="145">
        <v>0</v>
      </c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</row>
    <row r="76" spans="1:60" outlineLevel="1" x14ac:dyDescent="0.2">
      <c r="A76" s="152"/>
      <c r="B76" s="153"/>
      <c r="C76" s="178" t="s">
        <v>841</v>
      </c>
      <c r="D76" s="157"/>
      <c r="E76" s="158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45"/>
      <c r="Z76" s="145"/>
      <c r="AA76" s="145"/>
      <c r="AB76" s="145"/>
      <c r="AC76" s="145"/>
      <c r="AD76" s="145"/>
      <c r="AE76" s="145"/>
      <c r="AF76" s="145"/>
      <c r="AG76" s="145" t="s">
        <v>178</v>
      </c>
      <c r="AH76" s="145">
        <v>0</v>
      </c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</row>
    <row r="77" spans="1:60" outlineLevel="1" x14ac:dyDescent="0.2">
      <c r="A77" s="152"/>
      <c r="B77" s="153"/>
      <c r="C77" s="178" t="s">
        <v>842</v>
      </c>
      <c r="D77" s="157"/>
      <c r="E77" s="158">
        <v>35.200000000000003</v>
      </c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45"/>
      <c r="Z77" s="145"/>
      <c r="AA77" s="145"/>
      <c r="AB77" s="145"/>
      <c r="AC77" s="145"/>
      <c r="AD77" s="145"/>
      <c r="AE77" s="145"/>
      <c r="AF77" s="145"/>
      <c r="AG77" s="145" t="s">
        <v>178</v>
      </c>
      <c r="AH77" s="145">
        <v>0</v>
      </c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</row>
    <row r="78" spans="1:60" outlineLevel="1" x14ac:dyDescent="0.2">
      <c r="A78" s="152"/>
      <c r="B78" s="153"/>
      <c r="C78" s="239"/>
      <c r="D78" s="240"/>
      <c r="E78" s="240"/>
      <c r="F78" s="240"/>
      <c r="G78" s="240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45"/>
      <c r="Z78" s="145"/>
      <c r="AA78" s="145"/>
      <c r="AB78" s="145"/>
      <c r="AC78" s="145"/>
      <c r="AD78" s="145"/>
      <c r="AE78" s="145"/>
      <c r="AF78" s="145"/>
      <c r="AG78" s="145" t="s">
        <v>179</v>
      </c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</row>
    <row r="79" spans="1:60" ht="22.5" outlineLevel="1" x14ac:dyDescent="0.2">
      <c r="A79" s="166">
        <v>15</v>
      </c>
      <c r="B79" s="167" t="s">
        <v>852</v>
      </c>
      <c r="C79" s="177" t="s">
        <v>853</v>
      </c>
      <c r="D79" s="168" t="s">
        <v>198</v>
      </c>
      <c r="E79" s="169">
        <v>352</v>
      </c>
      <c r="F79" s="170"/>
      <c r="G79" s="171">
        <f>ROUND(E79*F79,2)</f>
        <v>0</v>
      </c>
      <c r="H79" s="170"/>
      <c r="I79" s="171">
        <f>ROUND(E79*H79,2)</f>
        <v>0</v>
      </c>
      <c r="J79" s="170"/>
      <c r="K79" s="171">
        <f>ROUND(E79*J79,2)</f>
        <v>0</v>
      </c>
      <c r="L79" s="171">
        <v>21</v>
      </c>
      <c r="M79" s="171">
        <f>G79*(1+L79/100)</f>
        <v>0</v>
      </c>
      <c r="N79" s="171">
        <v>0</v>
      </c>
      <c r="O79" s="171">
        <f>ROUND(E79*N79,2)</f>
        <v>0</v>
      </c>
      <c r="P79" s="171">
        <v>0</v>
      </c>
      <c r="Q79" s="171">
        <f>ROUND(E79*P79,2)</f>
        <v>0</v>
      </c>
      <c r="R79" s="171" t="s">
        <v>818</v>
      </c>
      <c r="S79" s="171" t="s">
        <v>182</v>
      </c>
      <c r="T79" s="172" t="s">
        <v>182</v>
      </c>
      <c r="U79" s="155">
        <v>0.105</v>
      </c>
      <c r="V79" s="155">
        <f>ROUND(E79*U79,2)</f>
        <v>36.96</v>
      </c>
      <c r="W79" s="155"/>
      <c r="X79" s="155" t="s">
        <v>834</v>
      </c>
      <c r="Y79" s="145"/>
      <c r="Z79" s="145"/>
      <c r="AA79" s="145"/>
      <c r="AB79" s="145"/>
      <c r="AC79" s="145"/>
      <c r="AD79" s="145"/>
      <c r="AE79" s="145"/>
      <c r="AF79" s="145"/>
      <c r="AG79" s="145" t="s">
        <v>835</v>
      </c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</row>
    <row r="80" spans="1:60" outlineLevel="1" x14ac:dyDescent="0.2">
      <c r="A80" s="152"/>
      <c r="B80" s="153"/>
      <c r="C80" s="178" t="s">
        <v>840</v>
      </c>
      <c r="D80" s="157"/>
      <c r="E80" s="158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45"/>
      <c r="Z80" s="145"/>
      <c r="AA80" s="145"/>
      <c r="AB80" s="145"/>
      <c r="AC80" s="145"/>
      <c r="AD80" s="145"/>
      <c r="AE80" s="145"/>
      <c r="AF80" s="145"/>
      <c r="AG80" s="145" t="s">
        <v>178</v>
      </c>
      <c r="AH80" s="145">
        <v>0</v>
      </c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</row>
    <row r="81" spans="1:60" outlineLevel="1" x14ac:dyDescent="0.2">
      <c r="A81" s="152"/>
      <c r="B81" s="153"/>
      <c r="C81" s="178" t="s">
        <v>841</v>
      </c>
      <c r="D81" s="157"/>
      <c r="E81" s="158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45"/>
      <c r="Z81" s="145"/>
      <c r="AA81" s="145"/>
      <c r="AB81" s="145"/>
      <c r="AC81" s="145"/>
      <c r="AD81" s="145"/>
      <c r="AE81" s="145"/>
      <c r="AF81" s="145"/>
      <c r="AG81" s="145" t="s">
        <v>178</v>
      </c>
      <c r="AH81" s="145">
        <v>0</v>
      </c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</row>
    <row r="82" spans="1:60" outlineLevel="1" x14ac:dyDescent="0.2">
      <c r="A82" s="152"/>
      <c r="B82" s="153"/>
      <c r="C82" s="178" t="s">
        <v>854</v>
      </c>
      <c r="D82" s="157"/>
      <c r="E82" s="158">
        <v>352</v>
      </c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45"/>
      <c r="Z82" s="145"/>
      <c r="AA82" s="145"/>
      <c r="AB82" s="145"/>
      <c r="AC82" s="145"/>
      <c r="AD82" s="145"/>
      <c r="AE82" s="145"/>
      <c r="AF82" s="145"/>
      <c r="AG82" s="145" t="s">
        <v>178</v>
      </c>
      <c r="AH82" s="145">
        <v>0</v>
      </c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</row>
    <row r="83" spans="1:60" outlineLevel="1" x14ac:dyDescent="0.2">
      <c r="A83" s="152"/>
      <c r="B83" s="153"/>
      <c r="C83" s="239"/>
      <c r="D83" s="240"/>
      <c r="E83" s="240"/>
      <c r="F83" s="240"/>
      <c r="G83" s="240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45"/>
      <c r="Z83" s="145"/>
      <c r="AA83" s="145"/>
      <c r="AB83" s="145"/>
      <c r="AC83" s="145"/>
      <c r="AD83" s="145"/>
      <c r="AE83" s="145"/>
      <c r="AF83" s="145"/>
      <c r="AG83" s="145" t="s">
        <v>179</v>
      </c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</row>
    <row r="84" spans="1:60" outlineLevel="1" x14ac:dyDescent="0.2">
      <c r="A84" s="166">
        <v>16</v>
      </c>
      <c r="B84" s="167" t="s">
        <v>855</v>
      </c>
      <c r="C84" s="177" t="s">
        <v>856</v>
      </c>
      <c r="D84" s="168" t="s">
        <v>198</v>
      </c>
      <c r="E84" s="169">
        <v>35.200000000000003</v>
      </c>
      <c r="F84" s="170"/>
      <c r="G84" s="171">
        <f>ROUND(E84*F84,2)</f>
        <v>0</v>
      </c>
      <c r="H84" s="170"/>
      <c r="I84" s="171">
        <f>ROUND(E84*H84,2)</f>
        <v>0</v>
      </c>
      <c r="J84" s="170"/>
      <c r="K84" s="171">
        <f>ROUND(E84*J84,2)</f>
        <v>0</v>
      </c>
      <c r="L84" s="171">
        <v>21</v>
      </c>
      <c r="M84" s="171">
        <f>G84*(1+L84/100)</f>
        <v>0</v>
      </c>
      <c r="N84" s="171">
        <v>0</v>
      </c>
      <c r="O84" s="171">
        <f>ROUND(E84*N84,2)</f>
        <v>0</v>
      </c>
      <c r="P84" s="171">
        <v>0</v>
      </c>
      <c r="Q84" s="171">
        <f>ROUND(E84*P84,2)</f>
        <v>0</v>
      </c>
      <c r="R84" s="171" t="s">
        <v>818</v>
      </c>
      <c r="S84" s="171" t="s">
        <v>182</v>
      </c>
      <c r="T84" s="172" t="s">
        <v>182</v>
      </c>
      <c r="U84" s="155">
        <v>0</v>
      </c>
      <c r="V84" s="155">
        <f>ROUND(E84*U84,2)</f>
        <v>0</v>
      </c>
      <c r="W84" s="155"/>
      <c r="X84" s="155" t="s">
        <v>834</v>
      </c>
      <c r="Y84" s="145"/>
      <c r="Z84" s="145"/>
      <c r="AA84" s="145"/>
      <c r="AB84" s="145"/>
      <c r="AC84" s="145"/>
      <c r="AD84" s="145"/>
      <c r="AE84" s="145"/>
      <c r="AF84" s="145"/>
      <c r="AG84" s="145" t="s">
        <v>835</v>
      </c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</row>
    <row r="85" spans="1:60" outlineLevel="1" x14ac:dyDescent="0.2">
      <c r="A85" s="152"/>
      <c r="B85" s="153"/>
      <c r="C85" s="178" t="s">
        <v>840</v>
      </c>
      <c r="D85" s="157"/>
      <c r="E85" s="158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45"/>
      <c r="Z85" s="145"/>
      <c r="AA85" s="145"/>
      <c r="AB85" s="145"/>
      <c r="AC85" s="145"/>
      <c r="AD85" s="145"/>
      <c r="AE85" s="145"/>
      <c r="AF85" s="145"/>
      <c r="AG85" s="145" t="s">
        <v>178</v>
      </c>
      <c r="AH85" s="145">
        <v>0</v>
      </c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</row>
    <row r="86" spans="1:60" outlineLevel="1" x14ac:dyDescent="0.2">
      <c r="A86" s="152"/>
      <c r="B86" s="153"/>
      <c r="C86" s="178" t="s">
        <v>841</v>
      </c>
      <c r="D86" s="157"/>
      <c r="E86" s="158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45"/>
      <c r="Z86" s="145"/>
      <c r="AA86" s="145"/>
      <c r="AB86" s="145"/>
      <c r="AC86" s="145"/>
      <c r="AD86" s="145"/>
      <c r="AE86" s="145"/>
      <c r="AF86" s="145"/>
      <c r="AG86" s="145" t="s">
        <v>178</v>
      </c>
      <c r="AH86" s="145">
        <v>0</v>
      </c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</row>
    <row r="87" spans="1:60" outlineLevel="1" x14ac:dyDescent="0.2">
      <c r="A87" s="152"/>
      <c r="B87" s="153"/>
      <c r="C87" s="178" t="s">
        <v>842</v>
      </c>
      <c r="D87" s="157"/>
      <c r="E87" s="158">
        <v>35.200000000000003</v>
      </c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45"/>
      <c r="Z87" s="145"/>
      <c r="AA87" s="145"/>
      <c r="AB87" s="145"/>
      <c r="AC87" s="145"/>
      <c r="AD87" s="145"/>
      <c r="AE87" s="145"/>
      <c r="AF87" s="145"/>
      <c r="AG87" s="145" t="s">
        <v>178</v>
      </c>
      <c r="AH87" s="145">
        <v>0</v>
      </c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</row>
    <row r="88" spans="1:60" outlineLevel="1" x14ac:dyDescent="0.2">
      <c r="A88" s="152"/>
      <c r="B88" s="153"/>
      <c r="C88" s="239"/>
      <c r="D88" s="240"/>
      <c r="E88" s="240"/>
      <c r="F88" s="240"/>
      <c r="G88" s="240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45"/>
      <c r="Z88" s="145"/>
      <c r="AA88" s="145"/>
      <c r="AB88" s="145"/>
      <c r="AC88" s="145"/>
      <c r="AD88" s="145"/>
      <c r="AE88" s="145"/>
      <c r="AF88" s="145"/>
      <c r="AG88" s="145" t="s">
        <v>179</v>
      </c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</row>
    <row r="89" spans="1:60" x14ac:dyDescent="0.2">
      <c r="A89" s="160" t="s">
        <v>171</v>
      </c>
      <c r="B89" s="161" t="s">
        <v>143</v>
      </c>
      <c r="C89" s="176" t="s">
        <v>27</v>
      </c>
      <c r="D89" s="162"/>
      <c r="E89" s="163"/>
      <c r="F89" s="164"/>
      <c r="G89" s="164">
        <f>SUMIF(AG90:AG98,"&lt;&gt;NOR",G90:G98)</f>
        <v>0</v>
      </c>
      <c r="H89" s="164"/>
      <c r="I89" s="164">
        <f>SUM(I90:I98)</f>
        <v>0</v>
      </c>
      <c r="J89" s="164"/>
      <c r="K89" s="164">
        <f>SUM(K90:K98)</f>
        <v>0</v>
      </c>
      <c r="L89" s="164"/>
      <c r="M89" s="164">
        <f>SUM(M90:M98)</f>
        <v>0</v>
      </c>
      <c r="N89" s="164"/>
      <c r="O89" s="164">
        <f>SUM(O90:O98)</f>
        <v>0</v>
      </c>
      <c r="P89" s="164"/>
      <c r="Q89" s="164">
        <f>SUM(Q90:Q98)</f>
        <v>0</v>
      </c>
      <c r="R89" s="164"/>
      <c r="S89" s="164"/>
      <c r="T89" s="165"/>
      <c r="U89" s="159"/>
      <c r="V89" s="159">
        <f>SUM(V90:V98)</f>
        <v>0</v>
      </c>
      <c r="W89" s="159"/>
      <c r="X89" s="159"/>
      <c r="AG89" t="s">
        <v>172</v>
      </c>
    </row>
    <row r="90" spans="1:60" outlineLevel="1" x14ac:dyDescent="0.2">
      <c r="A90" s="166">
        <v>17</v>
      </c>
      <c r="B90" s="167" t="s">
        <v>256</v>
      </c>
      <c r="C90" s="177" t="s">
        <v>257</v>
      </c>
      <c r="D90" s="168" t="s">
        <v>0</v>
      </c>
      <c r="E90" s="169">
        <v>2.4</v>
      </c>
      <c r="F90" s="170"/>
      <c r="G90" s="171">
        <f>ROUND(E90*F90,2)</f>
        <v>0</v>
      </c>
      <c r="H90" s="170"/>
      <c r="I90" s="171">
        <f>ROUND(E90*H90,2)</f>
        <v>0</v>
      </c>
      <c r="J90" s="170"/>
      <c r="K90" s="171">
        <f>ROUND(E90*J90,2)</f>
        <v>0</v>
      </c>
      <c r="L90" s="171">
        <v>21</v>
      </c>
      <c r="M90" s="171">
        <f>G90*(1+L90/100)</f>
        <v>0</v>
      </c>
      <c r="N90" s="171">
        <v>0</v>
      </c>
      <c r="O90" s="171">
        <f>ROUND(E90*N90,2)</f>
        <v>0</v>
      </c>
      <c r="P90" s="171">
        <v>0</v>
      </c>
      <c r="Q90" s="171">
        <f>ROUND(E90*P90,2)</f>
        <v>0</v>
      </c>
      <c r="R90" s="171"/>
      <c r="S90" s="171" t="s">
        <v>182</v>
      </c>
      <c r="T90" s="172" t="s">
        <v>175</v>
      </c>
      <c r="U90" s="155">
        <v>0</v>
      </c>
      <c r="V90" s="155">
        <f>ROUND(E90*U90,2)</f>
        <v>0</v>
      </c>
      <c r="W90" s="155"/>
      <c r="X90" s="155" t="s">
        <v>258</v>
      </c>
      <c r="Y90" s="145"/>
      <c r="Z90" s="145"/>
      <c r="AA90" s="145"/>
      <c r="AB90" s="145"/>
      <c r="AC90" s="145"/>
      <c r="AD90" s="145"/>
      <c r="AE90" s="145"/>
      <c r="AF90" s="145"/>
      <c r="AG90" s="145" t="s">
        <v>259</v>
      </c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</row>
    <row r="91" spans="1:60" ht="22.5" outlineLevel="1" x14ac:dyDescent="0.2">
      <c r="A91" s="152"/>
      <c r="B91" s="153"/>
      <c r="C91" s="241" t="s">
        <v>260</v>
      </c>
      <c r="D91" s="242"/>
      <c r="E91" s="242"/>
      <c r="F91" s="242"/>
      <c r="G91" s="242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45"/>
      <c r="Z91" s="145"/>
      <c r="AA91" s="145"/>
      <c r="AB91" s="145"/>
      <c r="AC91" s="145"/>
      <c r="AD91" s="145"/>
      <c r="AE91" s="145"/>
      <c r="AF91" s="145"/>
      <c r="AG91" s="145" t="s">
        <v>191</v>
      </c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74" t="str">
        <f>C91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91" s="145"/>
      <c r="BC91" s="145"/>
      <c r="BD91" s="145"/>
      <c r="BE91" s="145"/>
      <c r="BF91" s="145"/>
      <c r="BG91" s="145"/>
      <c r="BH91" s="145"/>
    </row>
    <row r="92" spans="1:60" outlineLevel="1" x14ac:dyDescent="0.2">
      <c r="A92" s="152"/>
      <c r="B92" s="153"/>
      <c r="C92" s="239"/>
      <c r="D92" s="240"/>
      <c r="E92" s="240"/>
      <c r="F92" s="240"/>
      <c r="G92" s="240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45"/>
      <c r="Z92" s="145"/>
      <c r="AA92" s="145"/>
      <c r="AB92" s="145"/>
      <c r="AC92" s="145"/>
      <c r="AD92" s="145"/>
      <c r="AE92" s="145"/>
      <c r="AF92" s="145"/>
      <c r="AG92" s="145" t="s">
        <v>179</v>
      </c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</row>
    <row r="93" spans="1:60" outlineLevel="1" x14ac:dyDescent="0.2">
      <c r="A93" s="166">
        <v>18</v>
      </c>
      <c r="B93" s="167" t="s">
        <v>261</v>
      </c>
      <c r="C93" s="177" t="s">
        <v>262</v>
      </c>
      <c r="D93" s="168" t="s">
        <v>0</v>
      </c>
      <c r="E93" s="169">
        <v>1.6</v>
      </c>
      <c r="F93" s="170"/>
      <c r="G93" s="171">
        <f>ROUND(E93*F93,2)</f>
        <v>0</v>
      </c>
      <c r="H93" s="170"/>
      <c r="I93" s="171">
        <f>ROUND(E93*H93,2)</f>
        <v>0</v>
      </c>
      <c r="J93" s="170"/>
      <c r="K93" s="171">
        <f>ROUND(E93*J93,2)</f>
        <v>0</v>
      </c>
      <c r="L93" s="171">
        <v>21</v>
      </c>
      <c r="M93" s="171">
        <f>G93*(1+L93/100)</f>
        <v>0</v>
      </c>
      <c r="N93" s="171">
        <v>0</v>
      </c>
      <c r="O93" s="171">
        <f>ROUND(E93*N93,2)</f>
        <v>0</v>
      </c>
      <c r="P93" s="171">
        <v>0</v>
      </c>
      <c r="Q93" s="171">
        <f>ROUND(E93*P93,2)</f>
        <v>0</v>
      </c>
      <c r="R93" s="171"/>
      <c r="S93" s="171" t="s">
        <v>182</v>
      </c>
      <c r="T93" s="172" t="s">
        <v>175</v>
      </c>
      <c r="U93" s="155">
        <v>0</v>
      </c>
      <c r="V93" s="155">
        <f>ROUND(E93*U93,2)</f>
        <v>0</v>
      </c>
      <c r="W93" s="155"/>
      <c r="X93" s="155" t="s">
        <v>258</v>
      </c>
      <c r="Y93" s="145"/>
      <c r="Z93" s="145"/>
      <c r="AA93" s="145"/>
      <c r="AB93" s="145"/>
      <c r="AC93" s="145"/>
      <c r="AD93" s="145"/>
      <c r="AE93" s="145"/>
      <c r="AF93" s="145"/>
      <c r="AG93" s="145" t="s">
        <v>259</v>
      </c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</row>
    <row r="94" spans="1:60" ht="33.75" outlineLevel="1" x14ac:dyDescent="0.2">
      <c r="A94" s="152"/>
      <c r="B94" s="153"/>
      <c r="C94" s="241" t="s">
        <v>263</v>
      </c>
      <c r="D94" s="242"/>
      <c r="E94" s="242"/>
      <c r="F94" s="242"/>
      <c r="G94" s="242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45"/>
      <c r="Z94" s="145"/>
      <c r="AA94" s="145"/>
      <c r="AB94" s="145"/>
      <c r="AC94" s="145"/>
      <c r="AD94" s="145"/>
      <c r="AE94" s="145"/>
      <c r="AF94" s="145"/>
      <c r="AG94" s="145" t="s">
        <v>191</v>
      </c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74" t="str">
        <f>C94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94" s="145"/>
      <c r="BC94" s="145"/>
      <c r="BD94" s="145"/>
      <c r="BE94" s="145"/>
      <c r="BF94" s="145"/>
      <c r="BG94" s="145"/>
      <c r="BH94" s="145"/>
    </row>
    <row r="95" spans="1:60" outlineLevel="1" x14ac:dyDescent="0.2">
      <c r="A95" s="152"/>
      <c r="B95" s="153"/>
      <c r="C95" s="239"/>
      <c r="D95" s="240"/>
      <c r="E95" s="240"/>
      <c r="F95" s="240"/>
      <c r="G95" s="240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45"/>
      <c r="Z95" s="145"/>
      <c r="AA95" s="145"/>
      <c r="AB95" s="145"/>
      <c r="AC95" s="145"/>
      <c r="AD95" s="145"/>
      <c r="AE95" s="145"/>
      <c r="AF95" s="145"/>
      <c r="AG95" s="145" t="s">
        <v>179</v>
      </c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</row>
    <row r="96" spans="1:60" outlineLevel="1" x14ac:dyDescent="0.2">
      <c r="A96" s="166">
        <v>19</v>
      </c>
      <c r="B96" s="167" t="s">
        <v>264</v>
      </c>
      <c r="C96" s="177" t="s">
        <v>265</v>
      </c>
      <c r="D96" s="168" t="s">
        <v>0</v>
      </c>
      <c r="E96" s="169">
        <v>0.8</v>
      </c>
      <c r="F96" s="170"/>
      <c r="G96" s="171">
        <f>ROUND(E96*F96,2)</f>
        <v>0</v>
      </c>
      <c r="H96" s="170"/>
      <c r="I96" s="171">
        <f>ROUND(E96*H96,2)</f>
        <v>0</v>
      </c>
      <c r="J96" s="170"/>
      <c r="K96" s="171">
        <f>ROUND(E96*J96,2)</f>
        <v>0</v>
      </c>
      <c r="L96" s="171">
        <v>21</v>
      </c>
      <c r="M96" s="171">
        <f>G96*(1+L96/100)</f>
        <v>0</v>
      </c>
      <c r="N96" s="171">
        <v>0</v>
      </c>
      <c r="O96" s="171">
        <f>ROUND(E96*N96,2)</f>
        <v>0</v>
      </c>
      <c r="P96" s="171">
        <v>0</v>
      </c>
      <c r="Q96" s="171">
        <f>ROUND(E96*P96,2)</f>
        <v>0</v>
      </c>
      <c r="R96" s="171"/>
      <c r="S96" s="171" t="s">
        <v>182</v>
      </c>
      <c r="T96" s="172" t="s">
        <v>175</v>
      </c>
      <c r="U96" s="155">
        <v>0</v>
      </c>
      <c r="V96" s="155">
        <f>ROUND(E96*U96,2)</f>
        <v>0</v>
      </c>
      <c r="W96" s="155"/>
      <c r="X96" s="155" t="s">
        <v>258</v>
      </c>
      <c r="Y96" s="145"/>
      <c r="Z96" s="145"/>
      <c r="AA96" s="145"/>
      <c r="AB96" s="145"/>
      <c r="AC96" s="145"/>
      <c r="AD96" s="145"/>
      <c r="AE96" s="145"/>
      <c r="AF96" s="145"/>
      <c r="AG96" s="145" t="s">
        <v>259</v>
      </c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</row>
    <row r="97" spans="1:60" ht="22.5" outlineLevel="1" x14ac:dyDescent="0.2">
      <c r="A97" s="152"/>
      <c r="B97" s="153"/>
      <c r="C97" s="241" t="s">
        <v>266</v>
      </c>
      <c r="D97" s="242"/>
      <c r="E97" s="242"/>
      <c r="F97" s="242"/>
      <c r="G97" s="242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45"/>
      <c r="Z97" s="145"/>
      <c r="AA97" s="145"/>
      <c r="AB97" s="145"/>
      <c r="AC97" s="145"/>
      <c r="AD97" s="145"/>
      <c r="AE97" s="145"/>
      <c r="AF97" s="145"/>
      <c r="AG97" s="145" t="s">
        <v>191</v>
      </c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74" t="str">
        <f>C97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97" s="145"/>
      <c r="BC97" s="145"/>
      <c r="BD97" s="145"/>
      <c r="BE97" s="145"/>
      <c r="BF97" s="145"/>
      <c r="BG97" s="145"/>
      <c r="BH97" s="145"/>
    </row>
    <row r="98" spans="1:60" outlineLevel="1" x14ac:dyDescent="0.2">
      <c r="A98" s="152"/>
      <c r="B98" s="153"/>
      <c r="C98" s="239"/>
      <c r="D98" s="240"/>
      <c r="E98" s="240"/>
      <c r="F98" s="240"/>
      <c r="G98" s="240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45"/>
      <c r="Z98" s="145"/>
      <c r="AA98" s="145"/>
      <c r="AB98" s="145"/>
      <c r="AC98" s="145"/>
      <c r="AD98" s="145"/>
      <c r="AE98" s="145"/>
      <c r="AF98" s="145"/>
      <c r="AG98" s="145" t="s">
        <v>179</v>
      </c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</row>
    <row r="99" spans="1:60" x14ac:dyDescent="0.2">
      <c r="A99" s="160" t="s">
        <v>171</v>
      </c>
      <c r="B99" s="161" t="s">
        <v>144</v>
      </c>
      <c r="C99" s="176" t="s">
        <v>28</v>
      </c>
      <c r="D99" s="162"/>
      <c r="E99" s="163"/>
      <c r="F99" s="164"/>
      <c r="G99" s="164">
        <f>SUMIF(AG100:AG105,"&lt;&gt;NOR",G100:G105)</f>
        <v>0</v>
      </c>
      <c r="H99" s="164"/>
      <c r="I99" s="164">
        <f>SUM(I100:I105)</f>
        <v>0</v>
      </c>
      <c r="J99" s="164"/>
      <c r="K99" s="164">
        <f>SUM(K100:K105)</f>
        <v>0</v>
      </c>
      <c r="L99" s="164"/>
      <c r="M99" s="164">
        <f>SUM(M100:M105)</f>
        <v>0</v>
      </c>
      <c r="N99" s="164"/>
      <c r="O99" s="164">
        <f>SUM(O100:O105)</f>
        <v>0</v>
      </c>
      <c r="P99" s="164"/>
      <c r="Q99" s="164">
        <f>SUM(Q100:Q105)</f>
        <v>0</v>
      </c>
      <c r="R99" s="164"/>
      <c r="S99" s="164"/>
      <c r="T99" s="165"/>
      <c r="U99" s="159"/>
      <c r="V99" s="159">
        <f>SUM(V100:V105)</f>
        <v>0</v>
      </c>
      <c r="W99" s="159"/>
      <c r="X99" s="159"/>
      <c r="AG99" t="s">
        <v>172</v>
      </c>
    </row>
    <row r="100" spans="1:60" outlineLevel="1" x14ac:dyDescent="0.2">
      <c r="A100" s="166">
        <v>20</v>
      </c>
      <c r="B100" s="167" t="s">
        <v>267</v>
      </c>
      <c r="C100" s="177" t="s">
        <v>268</v>
      </c>
      <c r="D100" s="168" t="s">
        <v>0</v>
      </c>
      <c r="E100" s="169">
        <v>1.9</v>
      </c>
      <c r="F100" s="170"/>
      <c r="G100" s="171">
        <f>ROUND(E100*F100,2)</f>
        <v>0</v>
      </c>
      <c r="H100" s="170"/>
      <c r="I100" s="171">
        <f>ROUND(E100*H100,2)</f>
        <v>0</v>
      </c>
      <c r="J100" s="170"/>
      <c r="K100" s="171">
        <f>ROUND(E100*J100,2)</f>
        <v>0</v>
      </c>
      <c r="L100" s="171">
        <v>21</v>
      </c>
      <c r="M100" s="171">
        <f>G100*(1+L100/100)</f>
        <v>0</v>
      </c>
      <c r="N100" s="171">
        <v>0</v>
      </c>
      <c r="O100" s="171">
        <f>ROUND(E100*N100,2)</f>
        <v>0</v>
      </c>
      <c r="P100" s="171">
        <v>0</v>
      </c>
      <c r="Q100" s="171">
        <f>ROUND(E100*P100,2)</f>
        <v>0</v>
      </c>
      <c r="R100" s="171"/>
      <c r="S100" s="171" t="s">
        <v>182</v>
      </c>
      <c r="T100" s="172" t="s">
        <v>175</v>
      </c>
      <c r="U100" s="155">
        <v>0</v>
      </c>
      <c r="V100" s="155">
        <f>ROUND(E100*U100,2)</f>
        <v>0</v>
      </c>
      <c r="W100" s="155"/>
      <c r="X100" s="155" t="s">
        <v>258</v>
      </c>
      <c r="Y100" s="145"/>
      <c r="Z100" s="145"/>
      <c r="AA100" s="145"/>
      <c r="AB100" s="145"/>
      <c r="AC100" s="145"/>
      <c r="AD100" s="145"/>
      <c r="AE100" s="145"/>
      <c r="AF100" s="145"/>
      <c r="AG100" s="145" t="s">
        <v>259</v>
      </c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</row>
    <row r="101" spans="1:60" ht="33.75" outlineLevel="1" x14ac:dyDescent="0.2">
      <c r="A101" s="152"/>
      <c r="B101" s="153"/>
      <c r="C101" s="241" t="s">
        <v>269</v>
      </c>
      <c r="D101" s="242"/>
      <c r="E101" s="242"/>
      <c r="F101" s="242"/>
      <c r="G101" s="242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45"/>
      <c r="Z101" s="145"/>
      <c r="AA101" s="145"/>
      <c r="AB101" s="145"/>
      <c r="AC101" s="145"/>
      <c r="AD101" s="145"/>
      <c r="AE101" s="145"/>
      <c r="AF101" s="145"/>
      <c r="AG101" s="145" t="s">
        <v>191</v>
      </c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74" t="str">
        <f>C101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101" s="145"/>
      <c r="BC101" s="145"/>
      <c r="BD101" s="145"/>
      <c r="BE101" s="145"/>
      <c r="BF101" s="145"/>
      <c r="BG101" s="145"/>
      <c r="BH101" s="145"/>
    </row>
    <row r="102" spans="1:60" outlineLevel="1" x14ac:dyDescent="0.2">
      <c r="A102" s="152"/>
      <c r="B102" s="153"/>
      <c r="C102" s="239"/>
      <c r="D102" s="240"/>
      <c r="E102" s="240"/>
      <c r="F102" s="240"/>
      <c r="G102" s="240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45"/>
      <c r="Z102" s="145"/>
      <c r="AA102" s="145"/>
      <c r="AB102" s="145"/>
      <c r="AC102" s="145"/>
      <c r="AD102" s="145"/>
      <c r="AE102" s="145"/>
      <c r="AF102" s="145"/>
      <c r="AG102" s="145" t="s">
        <v>179</v>
      </c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</row>
    <row r="103" spans="1:60" outlineLevel="1" x14ac:dyDescent="0.2">
      <c r="A103" s="166">
        <v>21</v>
      </c>
      <c r="B103" s="167" t="s">
        <v>270</v>
      </c>
      <c r="C103" s="177" t="s">
        <v>271</v>
      </c>
      <c r="D103" s="168" t="s">
        <v>0</v>
      </c>
      <c r="E103" s="169">
        <v>1.35</v>
      </c>
      <c r="F103" s="170"/>
      <c r="G103" s="171">
        <f>ROUND(E103*F103,2)</f>
        <v>0</v>
      </c>
      <c r="H103" s="170"/>
      <c r="I103" s="171">
        <f>ROUND(E103*H103,2)</f>
        <v>0</v>
      </c>
      <c r="J103" s="170"/>
      <c r="K103" s="171">
        <f>ROUND(E103*J103,2)</f>
        <v>0</v>
      </c>
      <c r="L103" s="171">
        <v>21</v>
      </c>
      <c r="M103" s="171">
        <f>G103*(1+L103/100)</f>
        <v>0</v>
      </c>
      <c r="N103" s="171">
        <v>0</v>
      </c>
      <c r="O103" s="171">
        <f>ROUND(E103*N103,2)</f>
        <v>0</v>
      </c>
      <c r="P103" s="171">
        <v>0</v>
      </c>
      <c r="Q103" s="171">
        <f>ROUND(E103*P103,2)</f>
        <v>0</v>
      </c>
      <c r="R103" s="171"/>
      <c r="S103" s="171" t="s">
        <v>182</v>
      </c>
      <c r="T103" s="172" t="s">
        <v>175</v>
      </c>
      <c r="U103" s="155">
        <v>0</v>
      </c>
      <c r="V103" s="155">
        <f>ROUND(E103*U103,2)</f>
        <v>0</v>
      </c>
      <c r="W103" s="155"/>
      <c r="X103" s="155" t="s">
        <v>258</v>
      </c>
      <c r="Y103" s="145"/>
      <c r="Z103" s="145"/>
      <c r="AA103" s="145"/>
      <c r="AB103" s="145"/>
      <c r="AC103" s="145"/>
      <c r="AD103" s="145"/>
      <c r="AE103" s="145"/>
      <c r="AF103" s="145"/>
      <c r="AG103" s="145" t="s">
        <v>259</v>
      </c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</row>
    <row r="104" spans="1:60" outlineLevel="1" x14ac:dyDescent="0.2">
      <c r="A104" s="152"/>
      <c r="B104" s="153"/>
      <c r="C104" s="241" t="s">
        <v>272</v>
      </c>
      <c r="D104" s="242"/>
      <c r="E104" s="242"/>
      <c r="F104" s="242"/>
      <c r="G104" s="242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45"/>
      <c r="Z104" s="145"/>
      <c r="AA104" s="145"/>
      <c r="AB104" s="145"/>
      <c r="AC104" s="145"/>
      <c r="AD104" s="145"/>
      <c r="AE104" s="145"/>
      <c r="AF104" s="145"/>
      <c r="AG104" s="145" t="s">
        <v>191</v>
      </c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74" t="str">
        <f>C104</f>
        <v>Náklady na provedení skutečného zaměření stavby v rozsahu nezbytném pro zápis změny do katastru nemovitostí.</v>
      </c>
      <c r="BB104" s="145"/>
      <c r="BC104" s="145"/>
      <c r="BD104" s="145"/>
      <c r="BE104" s="145"/>
      <c r="BF104" s="145"/>
      <c r="BG104" s="145"/>
      <c r="BH104" s="145"/>
    </row>
    <row r="105" spans="1:60" outlineLevel="1" x14ac:dyDescent="0.2">
      <c r="A105" s="152"/>
      <c r="B105" s="153"/>
      <c r="C105" s="239"/>
      <c r="D105" s="240"/>
      <c r="E105" s="240"/>
      <c r="F105" s="240"/>
      <c r="G105" s="240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45"/>
      <c r="Z105" s="145"/>
      <c r="AA105" s="145"/>
      <c r="AB105" s="145"/>
      <c r="AC105" s="145"/>
      <c r="AD105" s="145"/>
      <c r="AE105" s="145"/>
      <c r="AF105" s="145"/>
      <c r="AG105" s="145" t="s">
        <v>179</v>
      </c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</row>
    <row r="106" spans="1:60" x14ac:dyDescent="0.2">
      <c r="A106" s="3"/>
      <c r="B106" s="4"/>
      <c r="C106" s="180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AE106">
        <v>15</v>
      </c>
      <c r="AF106">
        <v>21</v>
      </c>
      <c r="AG106" t="s">
        <v>158</v>
      </c>
    </row>
    <row r="107" spans="1:60" x14ac:dyDescent="0.2">
      <c r="A107" s="148"/>
      <c r="B107" s="149" t="s">
        <v>29</v>
      </c>
      <c r="C107" s="181"/>
      <c r="D107" s="150"/>
      <c r="E107" s="151"/>
      <c r="F107" s="151"/>
      <c r="G107" s="175">
        <f>G8+G27+G32+G40+G46+G52+G89+G99</f>
        <v>0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AE107">
        <f>SUMIF(L7:L105,AE106,G7:G105)</f>
        <v>0</v>
      </c>
      <c r="AF107">
        <f>SUMIF(L7:L105,AF106,G7:G105)</f>
        <v>0</v>
      </c>
      <c r="AG107" t="s">
        <v>273</v>
      </c>
    </row>
    <row r="108" spans="1:60" x14ac:dyDescent="0.2">
      <c r="C108" s="182"/>
      <c r="D108" s="10"/>
      <c r="AG108" t="s">
        <v>274</v>
      </c>
    </row>
    <row r="109" spans="1:60" x14ac:dyDescent="0.2">
      <c r="D109" s="10"/>
    </row>
    <row r="110" spans="1:60" x14ac:dyDescent="0.2">
      <c r="D110" s="10"/>
    </row>
    <row r="111" spans="1:60" x14ac:dyDescent="0.2">
      <c r="D111" s="10"/>
    </row>
    <row r="112" spans="1:60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40">
    <mergeCell ref="C13:G13"/>
    <mergeCell ref="A1:G1"/>
    <mergeCell ref="C2:G2"/>
    <mergeCell ref="C3:G3"/>
    <mergeCell ref="C4:G4"/>
    <mergeCell ref="C10:G10"/>
    <mergeCell ref="C51:G51"/>
    <mergeCell ref="C15:G15"/>
    <mergeCell ref="C18:G18"/>
    <mergeCell ref="C22:G22"/>
    <mergeCell ref="C26:G26"/>
    <mergeCell ref="C29:G29"/>
    <mergeCell ref="C31:G31"/>
    <mergeCell ref="C34:G34"/>
    <mergeCell ref="C37:G37"/>
    <mergeCell ref="C39:G39"/>
    <mergeCell ref="C42:G42"/>
    <mergeCell ref="C45:G45"/>
    <mergeCell ref="C88:G88"/>
    <mergeCell ref="C54:G54"/>
    <mergeCell ref="C55:G55"/>
    <mergeCell ref="C56:G56"/>
    <mergeCell ref="C57:G57"/>
    <mergeCell ref="C61:G61"/>
    <mergeCell ref="C63:G63"/>
    <mergeCell ref="C67:G67"/>
    <mergeCell ref="C72:G72"/>
    <mergeCell ref="C74:G74"/>
    <mergeCell ref="C78:G78"/>
    <mergeCell ref="C83:G83"/>
    <mergeCell ref="C101:G101"/>
    <mergeCell ref="C102:G102"/>
    <mergeCell ref="C104:G104"/>
    <mergeCell ref="C105:G105"/>
    <mergeCell ref="C91:G91"/>
    <mergeCell ref="C92:G92"/>
    <mergeCell ref="C94:G94"/>
    <mergeCell ref="C95:G95"/>
    <mergeCell ref="C97:G97"/>
    <mergeCell ref="C98:G98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 collapsed="1"/>
    <col min="2" max="2" width="12.5703125" style="119" customWidth="1" collapsed="1"/>
    <col min="3" max="3" width="63.28515625" style="119" customWidth="1" collapsed="1"/>
    <col min="4" max="4" width="4.85546875" customWidth="1" collapsed="1"/>
    <col min="5" max="5" width="10.5703125" customWidth="1" collapsed="1"/>
    <col min="6" max="6" width="9.85546875" customWidth="1" collapsed="1"/>
    <col min="7" max="7" width="12.7109375" customWidth="1" collapsed="1"/>
    <col min="8" max="17" width="0" hidden="1" customWidth="1" collapsed="1"/>
    <col min="18" max="18" width="6.85546875" customWidth="1" collapsed="1"/>
    <col min="20" max="24" width="0" hidden="1" customWidth="1" collapsed="1"/>
    <col min="29" max="29" width="0" hidden="1" customWidth="1" collapsed="1"/>
    <col min="31" max="41" width="0" hidden="1" customWidth="1" collapsed="1"/>
  </cols>
  <sheetData>
    <row r="1" spans="1:60" ht="15.75" customHeight="1" x14ac:dyDescent="0.25">
      <c r="A1" s="251" t="s">
        <v>145</v>
      </c>
      <c r="B1" s="251"/>
      <c r="C1" s="251"/>
      <c r="D1" s="251"/>
      <c r="E1" s="251"/>
      <c r="F1" s="251"/>
      <c r="G1" s="251"/>
      <c r="AG1" t="s">
        <v>146</v>
      </c>
    </row>
    <row r="2" spans="1:60" ht="24.95" customHeight="1" x14ac:dyDescent="0.2">
      <c r="A2" s="137" t="s">
        <v>7</v>
      </c>
      <c r="B2" s="49" t="s">
        <v>43</v>
      </c>
      <c r="C2" s="252" t="s">
        <v>44</v>
      </c>
      <c r="D2" s="253"/>
      <c r="E2" s="253"/>
      <c r="F2" s="253"/>
      <c r="G2" s="254"/>
      <c r="AG2" t="s">
        <v>147</v>
      </c>
    </row>
    <row r="3" spans="1:60" ht="24.95" customHeight="1" x14ac:dyDescent="0.2">
      <c r="A3" s="137" t="s">
        <v>8</v>
      </c>
      <c r="B3" s="49" t="s">
        <v>53</v>
      </c>
      <c r="C3" s="252" t="s">
        <v>54</v>
      </c>
      <c r="D3" s="253"/>
      <c r="E3" s="253"/>
      <c r="F3" s="253"/>
      <c r="G3" s="254"/>
      <c r="AC3" s="119" t="s">
        <v>147</v>
      </c>
      <c r="AG3" t="s">
        <v>148</v>
      </c>
    </row>
    <row r="4" spans="1:60" ht="24.95" customHeight="1" x14ac:dyDescent="0.2">
      <c r="A4" s="138" t="s">
        <v>9</v>
      </c>
      <c r="B4" s="139" t="s">
        <v>53</v>
      </c>
      <c r="C4" s="255" t="s">
        <v>54</v>
      </c>
      <c r="D4" s="256"/>
      <c r="E4" s="256"/>
      <c r="F4" s="256"/>
      <c r="G4" s="257"/>
      <c r="AG4" t="s">
        <v>149</v>
      </c>
    </row>
    <row r="5" spans="1:60" x14ac:dyDescent="0.2">
      <c r="D5" s="10"/>
    </row>
    <row r="6" spans="1:60" ht="38.25" x14ac:dyDescent="0.2">
      <c r="A6" s="141" t="s">
        <v>150</v>
      </c>
      <c r="B6" s="143" t="s">
        <v>151</v>
      </c>
      <c r="C6" s="143" t="s">
        <v>152</v>
      </c>
      <c r="D6" s="142" t="s">
        <v>153</v>
      </c>
      <c r="E6" s="141" t="s">
        <v>154</v>
      </c>
      <c r="F6" s="140" t="s">
        <v>155</v>
      </c>
      <c r="G6" s="141" t="s">
        <v>29</v>
      </c>
      <c r="H6" s="144" t="s">
        <v>30</v>
      </c>
      <c r="I6" s="144" t="s">
        <v>156</v>
      </c>
      <c r="J6" s="144" t="s">
        <v>31</v>
      </c>
      <c r="K6" s="144" t="s">
        <v>157</v>
      </c>
      <c r="L6" s="144" t="s">
        <v>158</v>
      </c>
      <c r="M6" s="144" t="s">
        <v>159</v>
      </c>
      <c r="N6" s="144" t="s">
        <v>160</v>
      </c>
      <c r="O6" s="144" t="s">
        <v>161</v>
      </c>
      <c r="P6" s="144" t="s">
        <v>162</v>
      </c>
      <c r="Q6" s="144" t="s">
        <v>163</v>
      </c>
      <c r="R6" s="144" t="s">
        <v>164</v>
      </c>
      <c r="S6" s="144" t="s">
        <v>165</v>
      </c>
      <c r="T6" s="144" t="s">
        <v>166</v>
      </c>
      <c r="U6" s="144" t="s">
        <v>167</v>
      </c>
      <c r="V6" s="144" t="s">
        <v>168</v>
      </c>
      <c r="W6" s="144" t="s">
        <v>169</v>
      </c>
      <c r="X6" s="144" t="s">
        <v>170</v>
      </c>
    </row>
    <row r="7" spans="1:60" hidden="1" x14ac:dyDescent="0.2">
      <c r="A7" s="3"/>
      <c r="B7" s="4"/>
      <c r="C7" s="4"/>
      <c r="D7" s="6"/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</row>
    <row r="8" spans="1:60" x14ac:dyDescent="0.2">
      <c r="A8" s="160" t="s">
        <v>171</v>
      </c>
      <c r="B8" s="161" t="s">
        <v>68</v>
      </c>
      <c r="C8" s="176" t="s">
        <v>69</v>
      </c>
      <c r="D8" s="162"/>
      <c r="E8" s="163"/>
      <c r="F8" s="164"/>
      <c r="G8" s="164">
        <f>SUMIF(AG9:AG11,"&lt;&gt;NOR",G9:G11)</f>
        <v>0</v>
      </c>
      <c r="H8" s="164"/>
      <c r="I8" s="164">
        <f>SUM(I9:I11)</f>
        <v>0</v>
      </c>
      <c r="J8" s="164"/>
      <c r="K8" s="164">
        <f>SUM(K9:K11)</f>
        <v>0</v>
      </c>
      <c r="L8" s="164"/>
      <c r="M8" s="164">
        <f>SUM(M9:M11)</f>
        <v>0</v>
      </c>
      <c r="N8" s="164"/>
      <c r="O8" s="164">
        <f>SUM(O9:O11)</f>
        <v>0</v>
      </c>
      <c r="P8" s="164"/>
      <c r="Q8" s="164">
        <f>SUM(Q9:Q11)</f>
        <v>1.05</v>
      </c>
      <c r="R8" s="164"/>
      <c r="S8" s="164"/>
      <c r="T8" s="165"/>
      <c r="U8" s="159"/>
      <c r="V8" s="159">
        <f>SUM(V9:V11)</f>
        <v>1.1299999999999999</v>
      </c>
      <c r="W8" s="159"/>
      <c r="X8" s="159"/>
      <c r="AG8" t="s">
        <v>172</v>
      </c>
    </row>
    <row r="9" spans="1:60" outlineLevel="1" x14ac:dyDescent="0.2">
      <c r="A9" s="166">
        <v>1</v>
      </c>
      <c r="B9" s="167" t="s">
        <v>857</v>
      </c>
      <c r="C9" s="177" t="s">
        <v>858</v>
      </c>
      <c r="D9" s="168" t="s">
        <v>239</v>
      </c>
      <c r="E9" s="169">
        <v>1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1">
        <f>G9*(1+L9/100)</f>
        <v>0</v>
      </c>
      <c r="N9" s="171">
        <v>1.0499999999999999E-3</v>
      </c>
      <c r="O9" s="171">
        <f>ROUND(E9*N9,2)</f>
        <v>0</v>
      </c>
      <c r="P9" s="171">
        <v>1.05</v>
      </c>
      <c r="Q9" s="171">
        <f>ROUND(E9*P9,2)</f>
        <v>1.05</v>
      </c>
      <c r="R9" s="171"/>
      <c r="S9" s="171" t="s">
        <v>174</v>
      </c>
      <c r="T9" s="172" t="s">
        <v>175</v>
      </c>
      <c r="U9" s="155">
        <v>1.1299999999999999</v>
      </c>
      <c r="V9" s="155">
        <f>ROUND(E9*U9,2)</f>
        <v>1.1299999999999999</v>
      </c>
      <c r="W9" s="155"/>
      <c r="X9" s="155" t="s">
        <v>176</v>
      </c>
      <c r="Y9" s="145"/>
      <c r="Z9" s="145"/>
      <c r="AA9" s="145"/>
      <c r="AB9" s="145"/>
      <c r="AC9" s="145"/>
      <c r="AD9" s="145"/>
      <c r="AE9" s="145"/>
      <c r="AF9" s="145"/>
      <c r="AG9" s="145" t="s">
        <v>177</v>
      </c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</row>
    <row r="10" spans="1:60" outlineLevel="1" x14ac:dyDescent="0.2">
      <c r="A10" s="152"/>
      <c r="B10" s="153"/>
      <c r="C10" s="241" t="s">
        <v>825</v>
      </c>
      <c r="D10" s="242"/>
      <c r="E10" s="242"/>
      <c r="F10" s="242"/>
      <c r="G10" s="242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45"/>
      <c r="Z10" s="145"/>
      <c r="AA10" s="145"/>
      <c r="AB10" s="145"/>
      <c r="AC10" s="145"/>
      <c r="AD10" s="145"/>
      <c r="AE10" s="145"/>
      <c r="AF10" s="145"/>
      <c r="AG10" s="145" t="s">
        <v>191</v>
      </c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</row>
    <row r="11" spans="1:60" outlineLevel="1" x14ac:dyDescent="0.2">
      <c r="A11" s="152"/>
      <c r="B11" s="153"/>
      <c r="C11" s="239"/>
      <c r="D11" s="240"/>
      <c r="E11" s="240"/>
      <c r="F11" s="240"/>
      <c r="G11" s="240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45"/>
      <c r="Z11" s="145"/>
      <c r="AA11" s="145"/>
      <c r="AB11" s="145"/>
      <c r="AC11" s="145"/>
      <c r="AD11" s="145"/>
      <c r="AE11" s="145"/>
      <c r="AF11" s="145"/>
      <c r="AG11" s="145" t="s">
        <v>179</v>
      </c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</row>
    <row r="12" spans="1:60" x14ac:dyDescent="0.2">
      <c r="A12" s="3"/>
      <c r="B12" s="4"/>
      <c r="C12" s="180"/>
      <c r="D12" s="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AE12">
        <v>15</v>
      </c>
      <c r="AF12">
        <v>21</v>
      </c>
      <c r="AG12" t="s">
        <v>158</v>
      </c>
    </row>
    <row r="13" spans="1:60" x14ac:dyDescent="0.2">
      <c r="A13" s="148"/>
      <c r="B13" s="149" t="s">
        <v>29</v>
      </c>
      <c r="C13" s="181"/>
      <c r="D13" s="150"/>
      <c r="E13" s="151"/>
      <c r="F13" s="151"/>
      <c r="G13" s="175">
        <f>G8</f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AE13">
        <f>SUMIF(L7:L11,AE12,G7:G11)</f>
        <v>0</v>
      </c>
      <c r="AF13">
        <f>SUMIF(L7:L11,AF12,G7:G11)</f>
        <v>0</v>
      </c>
      <c r="AG13" t="s">
        <v>273</v>
      </c>
    </row>
    <row r="14" spans="1:60" x14ac:dyDescent="0.2">
      <c r="C14" s="182"/>
      <c r="D14" s="10"/>
      <c r="AG14" t="s">
        <v>274</v>
      </c>
    </row>
    <row r="15" spans="1:60" x14ac:dyDescent="0.2">
      <c r="D15" s="10"/>
    </row>
    <row r="16" spans="1:60" x14ac:dyDescent="0.2">
      <c r="D16" s="10"/>
    </row>
    <row r="17" spans="4:4" x14ac:dyDescent="0.2">
      <c r="D17" s="10"/>
    </row>
    <row r="18" spans="4:4" x14ac:dyDescent="0.2">
      <c r="D18" s="10"/>
    </row>
    <row r="19" spans="4:4" x14ac:dyDescent="0.2">
      <c r="D19" s="10"/>
    </row>
    <row r="20" spans="4:4" x14ac:dyDescent="0.2">
      <c r="D20" s="10"/>
    </row>
    <row r="21" spans="4:4" x14ac:dyDescent="0.2">
      <c r="D21" s="10"/>
    </row>
    <row r="22" spans="4:4" x14ac:dyDescent="0.2">
      <c r="D22" s="10"/>
    </row>
    <row r="23" spans="4:4" x14ac:dyDescent="0.2">
      <c r="D23" s="10"/>
    </row>
    <row r="24" spans="4:4" x14ac:dyDescent="0.2">
      <c r="D24" s="10"/>
    </row>
    <row r="25" spans="4:4" x14ac:dyDescent="0.2">
      <c r="D25" s="10"/>
    </row>
    <row r="26" spans="4:4" x14ac:dyDescent="0.2">
      <c r="D26" s="10"/>
    </row>
    <row r="27" spans="4:4" x14ac:dyDescent="0.2">
      <c r="D27" s="10"/>
    </row>
    <row r="28" spans="4:4" x14ac:dyDescent="0.2">
      <c r="D28" s="10"/>
    </row>
    <row r="29" spans="4:4" x14ac:dyDescent="0.2">
      <c r="D29" s="10"/>
    </row>
    <row r="30" spans="4:4" x14ac:dyDescent="0.2">
      <c r="D30" s="10"/>
    </row>
    <row r="31" spans="4:4" x14ac:dyDescent="0.2">
      <c r="D31" s="10"/>
    </row>
    <row r="32" spans="4:4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C11:G11"/>
    <mergeCell ref="A1:G1"/>
    <mergeCell ref="C2:G2"/>
    <mergeCell ref="C3:G3"/>
    <mergeCell ref="C4:G4"/>
    <mergeCell ref="C10:G10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 collapsed="1"/>
    <col min="2" max="2" width="12.5703125" style="119" customWidth="1" collapsed="1"/>
    <col min="3" max="3" width="63.28515625" style="119" customWidth="1" collapsed="1"/>
    <col min="4" max="4" width="4.85546875" customWidth="1" collapsed="1"/>
    <col min="5" max="5" width="10.5703125" customWidth="1" collapsed="1"/>
    <col min="6" max="6" width="9.85546875" customWidth="1" collapsed="1"/>
    <col min="7" max="7" width="12.7109375" customWidth="1" collapsed="1"/>
    <col min="8" max="17" width="0" hidden="1" customWidth="1" collapsed="1"/>
    <col min="18" max="18" width="6.85546875" customWidth="1" collapsed="1"/>
    <col min="20" max="24" width="0" hidden="1" customWidth="1" collapsed="1"/>
    <col min="29" max="29" width="0" hidden="1" customWidth="1" collapsed="1"/>
    <col min="31" max="41" width="0" hidden="1" customWidth="1" collapsed="1"/>
    <col min="53" max="53" width="98.7109375" customWidth="1" collapsed="1"/>
  </cols>
  <sheetData>
    <row r="1" spans="1:60" ht="15.75" customHeight="1" x14ac:dyDescent="0.25">
      <c r="A1" s="251" t="s">
        <v>145</v>
      </c>
      <c r="B1" s="251"/>
      <c r="C1" s="251"/>
      <c r="D1" s="251"/>
      <c r="E1" s="251"/>
      <c r="F1" s="251"/>
      <c r="G1" s="251"/>
      <c r="AG1" t="s">
        <v>146</v>
      </c>
    </row>
    <row r="2" spans="1:60" ht="24.95" customHeight="1" x14ac:dyDescent="0.2">
      <c r="A2" s="137" t="s">
        <v>7</v>
      </c>
      <c r="B2" s="49" t="s">
        <v>43</v>
      </c>
      <c r="C2" s="252" t="s">
        <v>44</v>
      </c>
      <c r="D2" s="253"/>
      <c r="E2" s="253"/>
      <c r="F2" s="253"/>
      <c r="G2" s="254"/>
      <c r="AG2" t="s">
        <v>147</v>
      </c>
    </row>
    <row r="3" spans="1:60" ht="24.95" customHeight="1" x14ac:dyDescent="0.2">
      <c r="A3" s="137" t="s">
        <v>8</v>
      </c>
      <c r="B3" s="49" t="s">
        <v>55</v>
      </c>
      <c r="C3" s="252" t="s">
        <v>56</v>
      </c>
      <c r="D3" s="253"/>
      <c r="E3" s="253"/>
      <c r="F3" s="253"/>
      <c r="G3" s="254"/>
      <c r="AC3" s="119" t="s">
        <v>147</v>
      </c>
      <c r="AG3" t="s">
        <v>148</v>
      </c>
    </row>
    <row r="4" spans="1:60" ht="24.95" customHeight="1" x14ac:dyDescent="0.2">
      <c r="A4" s="138" t="s">
        <v>9</v>
      </c>
      <c r="B4" s="139" t="s">
        <v>55</v>
      </c>
      <c r="C4" s="255" t="s">
        <v>56</v>
      </c>
      <c r="D4" s="256"/>
      <c r="E4" s="256"/>
      <c r="F4" s="256"/>
      <c r="G4" s="257"/>
      <c r="AG4" t="s">
        <v>149</v>
      </c>
    </row>
    <row r="5" spans="1:60" x14ac:dyDescent="0.2">
      <c r="D5" s="10"/>
    </row>
    <row r="6" spans="1:60" ht="38.25" x14ac:dyDescent="0.2">
      <c r="A6" s="141" t="s">
        <v>150</v>
      </c>
      <c r="B6" s="143" t="s">
        <v>151</v>
      </c>
      <c r="C6" s="143" t="s">
        <v>152</v>
      </c>
      <c r="D6" s="142" t="s">
        <v>153</v>
      </c>
      <c r="E6" s="141" t="s">
        <v>154</v>
      </c>
      <c r="F6" s="140" t="s">
        <v>155</v>
      </c>
      <c r="G6" s="141" t="s">
        <v>29</v>
      </c>
      <c r="H6" s="144" t="s">
        <v>30</v>
      </c>
      <c r="I6" s="144" t="s">
        <v>156</v>
      </c>
      <c r="J6" s="144" t="s">
        <v>31</v>
      </c>
      <c r="K6" s="144" t="s">
        <v>157</v>
      </c>
      <c r="L6" s="144" t="s">
        <v>158</v>
      </c>
      <c r="M6" s="144" t="s">
        <v>159</v>
      </c>
      <c r="N6" s="144" t="s">
        <v>160</v>
      </c>
      <c r="O6" s="144" t="s">
        <v>161</v>
      </c>
      <c r="P6" s="144" t="s">
        <v>162</v>
      </c>
      <c r="Q6" s="144" t="s">
        <v>163</v>
      </c>
      <c r="R6" s="144" t="s">
        <v>164</v>
      </c>
      <c r="S6" s="144" t="s">
        <v>165</v>
      </c>
      <c r="T6" s="144" t="s">
        <v>166</v>
      </c>
      <c r="U6" s="144" t="s">
        <v>167</v>
      </c>
      <c r="V6" s="144" t="s">
        <v>168</v>
      </c>
      <c r="W6" s="144" t="s">
        <v>169</v>
      </c>
      <c r="X6" s="144" t="s">
        <v>170</v>
      </c>
    </row>
    <row r="7" spans="1:60" hidden="1" x14ac:dyDescent="0.2">
      <c r="A7" s="3"/>
      <c r="B7" s="4"/>
      <c r="C7" s="4"/>
      <c r="D7" s="6"/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</row>
    <row r="8" spans="1:60" x14ac:dyDescent="0.2">
      <c r="A8" s="160" t="s">
        <v>171</v>
      </c>
      <c r="B8" s="161" t="s">
        <v>96</v>
      </c>
      <c r="C8" s="176" t="s">
        <v>97</v>
      </c>
      <c r="D8" s="162"/>
      <c r="E8" s="163"/>
      <c r="F8" s="164"/>
      <c r="G8" s="164">
        <f>SUMIF(AG9:AG12,"&lt;&gt;NOR",G9:G12)</f>
        <v>0</v>
      </c>
      <c r="H8" s="164"/>
      <c r="I8" s="164">
        <f>SUM(I9:I12)</f>
        <v>0</v>
      </c>
      <c r="J8" s="164"/>
      <c r="K8" s="164">
        <f>SUM(K9:K12)</f>
        <v>0</v>
      </c>
      <c r="L8" s="164"/>
      <c r="M8" s="164">
        <f>SUM(M9:M12)</f>
        <v>0</v>
      </c>
      <c r="N8" s="164"/>
      <c r="O8" s="164">
        <f>SUM(O9:O12)</f>
        <v>0</v>
      </c>
      <c r="P8" s="164"/>
      <c r="Q8" s="164">
        <f>SUM(Q9:Q12)</f>
        <v>0</v>
      </c>
      <c r="R8" s="164"/>
      <c r="S8" s="164"/>
      <c r="T8" s="165"/>
      <c r="U8" s="159"/>
      <c r="V8" s="159">
        <f>SUM(V9:V12)</f>
        <v>0</v>
      </c>
      <c r="W8" s="159"/>
      <c r="X8" s="159"/>
      <c r="AG8" t="s">
        <v>172</v>
      </c>
    </row>
    <row r="9" spans="1:60" outlineLevel="1" x14ac:dyDescent="0.2">
      <c r="A9" s="166">
        <v>1</v>
      </c>
      <c r="B9" s="167" t="s">
        <v>214</v>
      </c>
      <c r="C9" s="177" t="s">
        <v>215</v>
      </c>
      <c r="D9" s="168" t="s">
        <v>211</v>
      </c>
      <c r="E9" s="169">
        <v>30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1">
        <f>G9*(1+L9/100)</f>
        <v>0</v>
      </c>
      <c r="N9" s="171">
        <v>0</v>
      </c>
      <c r="O9" s="171">
        <f>ROUND(E9*N9,2)</f>
        <v>0</v>
      </c>
      <c r="P9" s="171">
        <v>0</v>
      </c>
      <c r="Q9" s="171">
        <f>ROUND(E9*P9,2)</f>
        <v>0</v>
      </c>
      <c r="R9" s="171"/>
      <c r="S9" s="171" t="s">
        <v>174</v>
      </c>
      <c r="T9" s="172" t="s">
        <v>175</v>
      </c>
      <c r="U9" s="155">
        <v>0</v>
      </c>
      <c r="V9" s="155">
        <f>ROUND(E9*U9,2)</f>
        <v>0</v>
      </c>
      <c r="W9" s="155"/>
      <c r="X9" s="155" t="s">
        <v>212</v>
      </c>
      <c r="Y9" s="145"/>
      <c r="Z9" s="145"/>
      <c r="AA9" s="145"/>
      <c r="AB9" s="145"/>
      <c r="AC9" s="145"/>
      <c r="AD9" s="145"/>
      <c r="AE9" s="145"/>
      <c r="AF9" s="145"/>
      <c r="AG9" s="145" t="s">
        <v>213</v>
      </c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</row>
    <row r="10" spans="1:60" outlineLevel="1" x14ac:dyDescent="0.2">
      <c r="A10" s="152"/>
      <c r="B10" s="153"/>
      <c r="C10" s="243"/>
      <c r="D10" s="244"/>
      <c r="E10" s="244"/>
      <c r="F10" s="244"/>
      <c r="G10" s="244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45"/>
      <c r="Z10" s="145"/>
      <c r="AA10" s="145"/>
      <c r="AB10" s="145"/>
      <c r="AC10" s="145"/>
      <c r="AD10" s="145"/>
      <c r="AE10" s="145"/>
      <c r="AF10" s="145"/>
      <c r="AG10" s="145" t="s">
        <v>179</v>
      </c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</row>
    <row r="11" spans="1:60" outlineLevel="1" x14ac:dyDescent="0.2">
      <c r="A11" s="166">
        <v>2</v>
      </c>
      <c r="B11" s="167" t="s">
        <v>216</v>
      </c>
      <c r="C11" s="177" t="s">
        <v>217</v>
      </c>
      <c r="D11" s="168" t="s">
        <v>218</v>
      </c>
      <c r="E11" s="169">
        <v>1</v>
      </c>
      <c r="F11" s="170"/>
      <c r="G11" s="171">
        <f>ROUND(E11*F11,2)</f>
        <v>0</v>
      </c>
      <c r="H11" s="170"/>
      <c r="I11" s="171">
        <f>ROUND(E11*H11,2)</f>
        <v>0</v>
      </c>
      <c r="J11" s="170"/>
      <c r="K11" s="171">
        <f>ROUND(E11*J11,2)</f>
        <v>0</v>
      </c>
      <c r="L11" s="171">
        <v>21</v>
      </c>
      <c r="M11" s="171">
        <f>G11*(1+L11/100)</f>
        <v>0</v>
      </c>
      <c r="N11" s="171">
        <v>0</v>
      </c>
      <c r="O11" s="171">
        <f>ROUND(E11*N11,2)</f>
        <v>0</v>
      </c>
      <c r="P11" s="171">
        <v>0</v>
      </c>
      <c r="Q11" s="171">
        <f>ROUND(E11*P11,2)</f>
        <v>0</v>
      </c>
      <c r="R11" s="171"/>
      <c r="S11" s="171" t="s">
        <v>174</v>
      </c>
      <c r="T11" s="172" t="s">
        <v>175</v>
      </c>
      <c r="U11" s="155">
        <v>0</v>
      </c>
      <c r="V11" s="155">
        <f>ROUND(E11*U11,2)</f>
        <v>0</v>
      </c>
      <c r="W11" s="155"/>
      <c r="X11" s="155" t="s">
        <v>212</v>
      </c>
      <c r="Y11" s="145"/>
      <c r="Z11" s="145"/>
      <c r="AA11" s="145"/>
      <c r="AB11" s="145"/>
      <c r="AC11" s="145"/>
      <c r="AD11" s="145"/>
      <c r="AE11" s="145"/>
      <c r="AF11" s="145"/>
      <c r="AG11" s="145" t="s">
        <v>213</v>
      </c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</row>
    <row r="12" spans="1:60" outlineLevel="1" x14ac:dyDescent="0.2">
      <c r="A12" s="152"/>
      <c r="B12" s="153"/>
      <c r="C12" s="243"/>
      <c r="D12" s="244"/>
      <c r="E12" s="244"/>
      <c r="F12" s="244"/>
      <c r="G12" s="244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45"/>
      <c r="Z12" s="145"/>
      <c r="AA12" s="145"/>
      <c r="AB12" s="145"/>
      <c r="AC12" s="145"/>
      <c r="AD12" s="145"/>
      <c r="AE12" s="145"/>
      <c r="AF12" s="145"/>
      <c r="AG12" s="145" t="s">
        <v>179</v>
      </c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</row>
    <row r="13" spans="1:60" x14ac:dyDescent="0.2">
      <c r="A13" s="160" t="s">
        <v>171</v>
      </c>
      <c r="B13" s="161" t="s">
        <v>98</v>
      </c>
      <c r="C13" s="176" t="s">
        <v>99</v>
      </c>
      <c r="D13" s="162"/>
      <c r="E13" s="163"/>
      <c r="F13" s="164"/>
      <c r="G13" s="164">
        <f>SUMIF(AG14:AG20,"&lt;&gt;NOR",G14:G20)</f>
        <v>0</v>
      </c>
      <c r="H13" s="164"/>
      <c r="I13" s="164">
        <f>SUM(I14:I20)</f>
        <v>0</v>
      </c>
      <c r="J13" s="164"/>
      <c r="K13" s="164">
        <f>SUM(K14:K20)</f>
        <v>0</v>
      </c>
      <c r="L13" s="164"/>
      <c r="M13" s="164">
        <f>SUM(M14:M20)</f>
        <v>0</v>
      </c>
      <c r="N13" s="164"/>
      <c r="O13" s="164">
        <f>SUM(O14:O20)</f>
        <v>22.04</v>
      </c>
      <c r="P13" s="164"/>
      <c r="Q13" s="164">
        <f>SUM(Q14:Q20)</f>
        <v>0</v>
      </c>
      <c r="R13" s="164"/>
      <c r="S13" s="164"/>
      <c r="T13" s="165"/>
      <c r="U13" s="159"/>
      <c r="V13" s="159">
        <f>SUM(V14:V20)</f>
        <v>0</v>
      </c>
      <c r="W13" s="159"/>
      <c r="X13" s="159"/>
      <c r="AG13" t="s">
        <v>172</v>
      </c>
    </row>
    <row r="14" spans="1:60" ht="22.5" outlineLevel="1" x14ac:dyDescent="0.2">
      <c r="A14" s="166">
        <v>3</v>
      </c>
      <c r="B14" s="167" t="s">
        <v>859</v>
      </c>
      <c r="C14" s="177" t="s">
        <v>860</v>
      </c>
      <c r="D14" s="168" t="s">
        <v>247</v>
      </c>
      <c r="E14" s="169">
        <v>1</v>
      </c>
      <c r="F14" s="170"/>
      <c r="G14" s="171">
        <f>ROUND(E14*F14,2)</f>
        <v>0</v>
      </c>
      <c r="H14" s="170"/>
      <c r="I14" s="171">
        <f>ROUND(E14*H14,2)</f>
        <v>0</v>
      </c>
      <c r="J14" s="170"/>
      <c r="K14" s="171">
        <f>ROUND(E14*J14,2)</f>
        <v>0</v>
      </c>
      <c r="L14" s="171">
        <v>21</v>
      </c>
      <c r="M14" s="171">
        <f>G14*(1+L14/100)</f>
        <v>0</v>
      </c>
      <c r="N14" s="171">
        <v>1.2</v>
      </c>
      <c r="O14" s="171">
        <f>ROUND(E14*N14,2)</f>
        <v>1.2</v>
      </c>
      <c r="P14" s="171">
        <v>0</v>
      </c>
      <c r="Q14" s="171">
        <f>ROUND(E14*P14,2)</f>
        <v>0</v>
      </c>
      <c r="R14" s="171"/>
      <c r="S14" s="171" t="s">
        <v>174</v>
      </c>
      <c r="T14" s="172" t="s">
        <v>175</v>
      </c>
      <c r="U14" s="155">
        <v>0</v>
      </c>
      <c r="V14" s="155">
        <f>ROUND(E14*U14,2)</f>
        <v>0</v>
      </c>
      <c r="W14" s="155"/>
      <c r="X14" s="155" t="s">
        <v>176</v>
      </c>
      <c r="Y14" s="145"/>
      <c r="Z14" s="145"/>
      <c r="AA14" s="145"/>
      <c r="AB14" s="145"/>
      <c r="AC14" s="145"/>
      <c r="AD14" s="145"/>
      <c r="AE14" s="145"/>
      <c r="AF14" s="145"/>
      <c r="AG14" s="145" t="s">
        <v>177</v>
      </c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</row>
    <row r="15" spans="1:60" outlineLevel="1" x14ac:dyDescent="0.2">
      <c r="A15" s="152"/>
      <c r="B15" s="153"/>
      <c r="C15" s="243"/>
      <c r="D15" s="244"/>
      <c r="E15" s="244"/>
      <c r="F15" s="244"/>
      <c r="G15" s="244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45"/>
      <c r="Z15" s="145"/>
      <c r="AA15" s="145"/>
      <c r="AB15" s="145"/>
      <c r="AC15" s="145"/>
      <c r="AD15" s="145"/>
      <c r="AE15" s="145"/>
      <c r="AF15" s="145"/>
      <c r="AG15" s="145" t="s">
        <v>179</v>
      </c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</row>
    <row r="16" spans="1:60" ht="22.5" outlineLevel="1" x14ac:dyDescent="0.2">
      <c r="A16" s="166">
        <v>4</v>
      </c>
      <c r="B16" s="167" t="s">
        <v>861</v>
      </c>
      <c r="C16" s="177" t="s">
        <v>862</v>
      </c>
      <c r="D16" s="168" t="s">
        <v>863</v>
      </c>
      <c r="E16" s="169">
        <v>4.0141</v>
      </c>
      <c r="F16" s="170"/>
      <c r="G16" s="171">
        <f>ROUND(E16*F16,2)</f>
        <v>0</v>
      </c>
      <c r="H16" s="170"/>
      <c r="I16" s="171">
        <f>ROUND(E16*H16,2)</f>
        <v>0</v>
      </c>
      <c r="J16" s="170"/>
      <c r="K16" s="171">
        <f>ROUND(E16*J16,2)</f>
        <v>0</v>
      </c>
      <c r="L16" s="171">
        <v>21</v>
      </c>
      <c r="M16" s="171">
        <f>G16*(1+L16/100)</f>
        <v>0</v>
      </c>
      <c r="N16" s="171">
        <v>5.1905599999999996</v>
      </c>
      <c r="O16" s="171">
        <f>ROUND(E16*N16,2)</f>
        <v>20.84</v>
      </c>
      <c r="P16" s="171">
        <v>0</v>
      </c>
      <c r="Q16" s="171">
        <f>ROUND(E16*P16,2)</f>
        <v>0</v>
      </c>
      <c r="R16" s="171" t="s">
        <v>284</v>
      </c>
      <c r="S16" s="171" t="s">
        <v>182</v>
      </c>
      <c r="T16" s="172" t="s">
        <v>182</v>
      </c>
      <c r="U16" s="155">
        <v>0</v>
      </c>
      <c r="V16" s="155">
        <f>ROUND(E16*U16,2)</f>
        <v>0</v>
      </c>
      <c r="W16" s="155"/>
      <c r="X16" s="155" t="s">
        <v>196</v>
      </c>
      <c r="Y16" s="145"/>
      <c r="Z16" s="145"/>
      <c r="AA16" s="145"/>
      <c r="AB16" s="145"/>
      <c r="AC16" s="145"/>
      <c r="AD16" s="145"/>
      <c r="AE16" s="145"/>
      <c r="AF16" s="145"/>
      <c r="AG16" s="145" t="s">
        <v>285</v>
      </c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</row>
    <row r="17" spans="1:60" ht="45" outlineLevel="1" x14ac:dyDescent="0.2">
      <c r="A17" s="152"/>
      <c r="B17" s="153"/>
      <c r="C17" s="247" t="s">
        <v>864</v>
      </c>
      <c r="D17" s="248"/>
      <c r="E17" s="248"/>
      <c r="F17" s="248"/>
      <c r="G17" s="248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45"/>
      <c r="Z17" s="145"/>
      <c r="AA17" s="145"/>
      <c r="AB17" s="145"/>
      <c r="AC17" s="145"/>
      <c r="AD17" s="145"/>
      <c r="AE17" s="145"/>
      <c r="AF17" s="145"/>
      <c r="AG17" s="145" t="s">
        <v>207</v>
      </c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74" t="str">
        <f>C17</f>
        <v>hloubení jam pro osazení sloupků, s naložením na dopravní prostředek a odvozem výkopku do 20 m, se složením, bez rozhrnutí, v hornině 3, dodávka a osazení sloupků a vzpěr plotových ocelových trubkových výšky 255 cm typových, se zabetonováním do 0,05 m3 betonem B 30, dodávka a montáž pletiva se čtvercovými oky 50,0 x 2,24 x 2,0 mm, ostnatého drátu čtyřšpičkového 2,24 mm, do výšky 2 m, dodávka a montáž vrat 330 x 205 cm a vrátek 100 x 205 cm ocelových se sloupky (1 kus/ 100 m).</v>
      </c>
      <c r="BB17" s="145"/>
      <c r="BC17" s="145"/>
      <c r="BD17" s="145"/>
      <c r="BE17" s="145"/>
      <c r="BF17" s="145"/>
      <c r="BG17" s="145"/>
      <c r="BH17" s="145"/>
    </row>
    <row r="18" spans="1:60" outlineLevel="1" x14ac:dyDescent="0.2">
      <c r="A18" s="152"/>
      <c r="B18" s="153"/>
      <c r="C18" s="178" t="s">
        <v>865</v>
      </c>
      <c r="D18" s="157"/>
      <c r="E18" s="158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45"/>
      <c r="Z18" s="145"/>
      <c r="AA18" s="145"/>
      <c r="AB18" s="145"/>
      <c r="AC18" s="145"/>
      <c r="AD18" s="145"/>
      <c r="AE18" s="145"/>
      <c r="AF18" s="145"/>
      <c r="AG18" s="145" t="s">
        <v>178</v>
      </c>
      <c r="AH18" s="145">
        <v>0</v>
      </c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</row>
    <row r="19" spans="1:60" outlineLevel="1" x14ac:dyDescent="0.2">
      <c r="A19" s="152"/>
      <c r="B19" s="153"/>
      <c r="C19" s="178" t="s">
        <v>866</v>
      </c>
      <c r="D19" s="157"/>
      <c r="E19" s="158">
        <v>4.0141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45"/>
      <c r="Z19" s="145"/>
      <c r="AA19" s="145"/>
      <c r="AB19" s="145"/>
      <c r="AC19" s="145"/>
      <c r="AD19" s="145"/>
      <c r="AE19" s="145"/>
      <c r="AF19" s="145"/>
      <c r="AG19" s="145" t="s">
        <v>178</v>
      </c>
      <c r="AH19" s="145">
        <v>0</v>
      </c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</row>
    <row r="20" spans="1:60" outlineLevel="1" x14ac:dyDescent="0.2">
      <c r="A20" s="152"/>
      <c r="B20" s="153"/>
      <c r="C20" s="239"/>
      <c r="D20" s="240"/>
      <c r="E20" s="240"/>
      <c r="F20" s="240"/>
      <c r="G20" s="240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45"/>
      <c r="Z20" s="145"/>
      <c r="AA20" s="145"/>
      <c r="AB20" s="145"/>
      <c r="AC20" s="145"/>
      <c r="AD20" s="145"/>
      <c r="AE20" s="145"/>
      <c r="AF20" s="145"/>
      <c r="AG20" s="145" t="s">
        <v>179</v>
      </c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</row>
    <row r="21" spans="1:60" x14ac:dyDescent="0.2">
      <c r="A21" s="160" t="s">
        <v>171</v>
      </c>
      <c r="B21" s="161" t="s">
        <v>104</v>
      </c>
      <c r="C21" s="176" t="s">
        <v>105</v>
      </c>
      <c r="D21" s="162"/>
      <c r="E21" s="163"/>
      <c r="F21" s="164"/>
      <c r="G21" s="164">
        <f>SUMIF(AG22:AG28,"&lt;&gt;NOR",G22:G28)</f>
        <v>0</v>
      </c>
      <c r="H21" s="164"/>
      <c r="I21" s="164">
        <f>SUM(I22:I28)</f>
        <v>0</v>
      </c>
      <c r="J21" s="164"/>
      <c r="K21" s="164">
        <f>SUM(K22:K28)</f>
        <v>0</v>
      </c>
      <c r="L21" s="164"/>
      <c r="M21" s="164">
        <f>SUM(M22:M28)</f>
        <v>0</v>
      </c>
      <c r="N21" s="164"/>
      <c r="O21" s="164">
        <f>SUM(O22:O28)</f>
        <v>0</v>
      </c>
      <c r="P21" s="164"/>
      <c r="Q21" s="164">
        <f>SUM(Q22:Q28)</f>
        <v>0</v>
      </c>
      <c r="R21" s="164"/>
      <c r="S21" s="164"/>
      <c r="T21" s="165"/>
      <c r="U21" s="159"/>
      <c r="V21" s="159">
        <f>SUM(V22:V28)</f>
        <v>0.73</v>
      </c>
      <c r="W21" s="159"/>
      <c r="X21" s="159"/>
      <c r="AG21" t="s">
        <v>172</v>
      </c>
    </row>
    <row r="22" spans="1:60" outlineLevel="1" x14ac:dyDescent="0.2">
      <c r="A22" s="166">
        <v>5</v>
      </c>
      <c r="B22" s="167" t="s">
        <v>867</v>
      </c>
      <c r="C22" s="177" t="s">
        <v>868</v>
      </c>
      <c r="D22" s="168" t="s">
        <v>198</v>
      </c>
      <c r="E22" s="169">
        <v>1.2</v>
      </c>
      <c r="F22" s="170"/>
      <c r="G22" s="171">
        <f>ROUND(E22*F22,2)</f>
        <v>0</v>
      </c>
      <c r="H22" s="170"/>
      <c r="I22" s="171">
        <f>ROUND(E22*H22,2)</f>
        <v>0</v>
      </c>
      <c r="J22" s="170"/>
      <c r="K22" s="171">
        <f>ROUND(E22*J22,2)</f>
        <v>0</v>
      </c>
      <c r="L22" s="171">
        <v>21</v>
      </c>
      <c r="M22" s="171">
        <f>G22*(1+L22/100)</f>
        <v>0</v>
      </c>
      <c r="N22" s="171">
        <v>0</v>
      </c>
      <c r="O22" s="171">
        <f>ROUND(E22*N22,2)</f>
        <v>0</v>
      </c>
      <c r="P22" s="171">
        <v>0</v>
      </c>
      <c r="Q22" s="171">
        <f>ROUND(E22*P22,2)</f>
        <v>0</v>
      </c>
      <c r="R22" s="171" t="s">
        <v>869</v>
      </c>
      <c r="S22" s="171" t="s">
        <v>182</v>
      </c>
      <c r="T22" s="172" t="s">
        <v>182</v>
      </c>
      <c r="U22" s="155">
        <v>0.60899999999999999</v>
      </c>
      <c r="V22" s="155">
        <f>ROUND(E22*U22,2)</f>
        <v>0.73</v>
      </c>
      <c r="W22" s="155"/>
      <c r="X22" s="155" t="s">
        <v>228</v>
      </c>
      <c r="Y22" s="145"/>
      <c r="Z22" s="145"/>
      <c r="AA22" s="145"/>
      <c r="AB22" s="145"/>
      <c r="AC22" s="145"/>
      <c r="AD22" s="145"/>
      <c r="AE22" s="145"/>
      <c r="AF22" s="145"/>
      <c r="AG22" s="145" t="s">
        <v>229</v>
      </c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</row>
    <row r="23" spans="1:60" ht="22.5" outlineLevel="1" x14ac:dyDescent="0.2">
      <c r="A23" s="152"/>
      <c r="B23" s="153"/>
      <c r="C23" s="247" t="s">
        <v>870</v>
      </c>
      <c r="D23" s="248"/>
      <c r="E23" s="248"/>
      <c r="F23" s="248"/>
      <c r="G23" s="248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45"/>
      <c r="Z23" s="145"/>
      <c r="AA23" s="145"/>
      <c r="AB23" s="145"/>
      <c r="AC23" s="145"/>
      <c r="AD23" s="145"/>
      <c r="AE23" s="145"/>
      <c r="AF23" s="145"/>
      <c r="AG23" s="145" t="s">
        <v>207</v>
      </c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74" t="str">
        <f>C23</f>
        <v>na novostavbách a změnách objektů pro oplocení (815 2 JKSo), objekty zvláštní pro chov živočichů (815 3 JKSO), objekty pozemní různé (815 9 JKSO)</v>
      </c>
      <c r="BB23" s="145"/>
      <c r="BC23" s="145"/>
      <c r="BD23" s="145"/>
      <c r="BE23" s="145"/>
      <c r="BF23" s="145"/>
      <c r="BG23" s="145"/>
      <c r="BH23" s="145"/>
    </row>
    <row r="24" spans="1:60" outlineLevel="1" x14ac:dyDescent="0.2">
      <c r="A24" s="152"/>
      <c r="B24" s="153"/>
      <c r="C24" s="245" t="s">
        <v>871</v>
      </c>
      <c r="D24" s="246"/>
      <c r="E24" s="246"/>
      <c r="F24" s="246"/>
      <c r="G24" s="246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45"/>
      <c r="Z24" s="145"/>
      <c r="AA24" s="145"/>
      <c r="AB24" s="145"/>
      <c r="AC24" s="145"/>
      <c r="AD24" s="145"/>
      <c r="AE24" s="145"/>
      <c r="AF24" s="145"/>
      <c r="AG24" s="145" t="s">
        <v>207</v>
      </c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74" t="str">
        <f>C24</f>
        <v>se svislou nosnou konstrukcí monolitickou betonovou tyčovou nebo plošnou ( KMCH 2 a 3 - JKSO šesté místo)</v>
      </c>
      <c r="BB24" s="145"/>
      <c r="BC24" s="145"/>
      <c r="BD24" s="145"/>
      <c r="BE24" s="145"/>
      <c r="BF24" s="145"/>
      <c r="BG24" s="145"/>
      <c r="BH24" s="145"/>
    </row>
    <row r="25" spans="1:60" outlineLevel="1" x14ac:dyDescent="0.2">
      <c r="A25" s="152"/>
      <c r="B25" s="153"/>
      <c r="C25" s="178" t="s">
        <v>506</v>
      </c>
      <c r="D25" s="157"/>
      <c r="E25" s="158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45"/>
      <c r="Z25" s="145"/>
      <c r="AA25" s="145"/>
      <c r="AB25" s="145"/>
      <c r="AC25" s="145"/>
      <c r="AD25" s="145"/>
      <c r="AE25" s="145"/>
      <c r="AF25" s="145"/>
      <c r="AG25" s="145" t="s">
        <v>178</v>
      </c>
      <c r="AH25" s="145">
        <v>0</v>
      </c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</row>
    <row r="26" spans="1:60" outlineLevel="1" x14ac:dyDescent="0.2">
      <c r="A26" s="152"/>
      <c r="B26" s="153"/>
      <c r="C26" s="178" t="s">
        <v>872</v>
      </c>
      <c r="D26" s="157"/>
      <c r="E26" s="158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45"/>
      <c r="Z26" s="145"/>
      <c r="AA26" s="145"/>
      <c r="AB26" s="145"/>
      <c r="AC26" s="145"/>
      <c r="AD26" s="145"/>
      <c r="AE26" s="145"/>
      <c r="AF26" s="145"/>
      <c r="AG26" s="145" t="s">
        <v>178</v>
      </c>
      <c r="AH26" s="145">
        <v>0</v>
      </c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</row>
    <row r="27" spans="1:60" outlineLevel="1" x14ac:dyDescent="0.2">
      <c r="A27" s="152"/>
      <c r="B27" s="153"/>
      <c r="C27" s="178" t="s">
        <v>873</v>
      </c>
      <c r="D27" s="157"/>
      <c r="E27" s="158">
        <v>1.2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45"/>
      <c r="Z27" s="145"/>
      <c r="AA27" s="145"/>
      <c r="AB27" s="145"/>
      <c r="AC27" s="145"/>
      <c r="AD27" s="145"/>
      <c r="AE27" s="145"/>
      <c r="AF27" s="145"/>
      <c r="AG27" s="145" t="s">
        <v>178</v>
      </c>
      <c r="AH27" s="145">
        <v>0</v>
      </c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</row>
    <row r="28" spans="1:60" outlineLevel="1" x14ac:dyDescent="0.2">
      <c r="A28" s="152"/>
      <c r="B28" s="153"/>
      <c r="C28" s="239"/>
      <c r="D28" s="240"/>
      <c r="E28" s="240"/>
      <c r="F28" s="240"/>
      <c r="G28" s="240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45"/>
      <c r="Z28" s="145"/>
      <c r="AA28" s="145"/>
      <c r="AB28" s="145"/>
      <c r="AC28" s="145"/>
      <c r="AD28" s="145"/>
      <c r="AE28" s="145"/>
      <c r="AF28" s="145"/>
      <c r="AG28" s="145" t="s">
        <v>179</v>
      </c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</row>
    <row r="29" spans="1:60" x14ac:dyDescent="0.2">
      <c r="A29" s="160" t="s">
        <v>171</v>
      </c>
      <c r="B29" s="161" t="s">
        <v>143</v>
      </c>
      <c r="C29" s="176" t="s">
        <v>27</v>
      </c>
      <c r="D29" s="162"/>
      <c r="E29" s="163"/>
      <c r="F29" s="164"/>
      <c r="G29" s="164">
        <f>SUMIF(AG30:AG38,"&lt;&gt;NOR",G30:G38)</f>
        <v>0</v>
      </c>
      <c r="H29" s="164"/>
      <c r="I29" s="164">
        <f>SUM(I30:I38)</f>
        <v>0</v>
      </c>
      <c r="J29" s="164"/>
      <c r="K29" s="164">
        <f>SUM(K30:K38)</f>
        <v>0</v>
      </c>
      <c r="L29" s="164"/>
      <c r="M29" s="164">
        <f>SUM(M30:M38)</f>
        <v>0</v>
      </c>
      <c r="N29" s="164"/>
      <c r="O29" s="164">
        <f>SUM(O30:O38)</f>
        <v>0</v>
      </c>
      <c r="P29" s="164"/>
      <c r="Q29" s="164">
        <f>SUM(Q30:Q38)</f>
        <v>0</v>
      </c>
      <c r="R29" s="164"/>
      <c r="S29" s="164"/>
      <c r="T29" s="165"/>
      <c r="U29" s="159"/>
      <c r="V29" s="159">
        <f>SUM(V30:V38)</f>
        <v>0</v>
      </c>
      <c r="W29" s="159"/>
      <c r="X29" s="159"/>
      <c r="AG29" t="s">
        <v>172</v>
      </c>
    </row>
    <row r="30" spans="1:60" outlineLevel="1" x14ac:dyDescent="0.2">
      <c r="A30" s="166">
        <v>6</v>
      </c>
      <c r="B30" s="167" t="s">
        <v>256</v>
      </c>
      <c r="C30" s="177" t="s">
        <v>257</v>
      </c>
      <c r="D30" s="168" t="s">
        <v>0</v>
      </c>
      <c r="E30" s="169">
        <v>2.4</v>
      </c>
      <c r="F30" s="170"/>
      <c r="G30" s="171">
        <f>ROUND(E30*F30,2)</f>
        <v>0</v>
      </c>
      <c r="H30" s="170"/>
      <c r="I30" s="171">
        <f>ROUND(E30*H30,2)</f>
        <v>0</v>
      </c>
      <c r="J30" s="170"/>
      <c r="K30" s="171">
        <f>ROUND(E30*J30,2)</f>
        <v>0</v>
      </c>
      <c r="L30" s="171">
        <v>21</v>
      </c>
      <c r="M30" s="171">
        <f>G30*(1+L30/100)</f>
        <v>0</v>
      </c>
      <c r="N30" s="171">
        <v>0</v>
      </c>
      <c r="O30" s="171">
        <f>ROUND(E30*N30,2)</f>
        <v>0</v>
      </c>
      <c r="P30" s="171">
        <v>0</v>
      </c>
      <c r="Q30" s="171">
        <f>ROUND(E30*P30,2)</f>
        <v>0</v>
      </c>
      <c r="R30" s="171"/>
      <c r="S30" s="171" t="s">
        <v>182</v>
      </c>
      <c r="T30" s="172" t="s">
        <v>175</v>
      </c>
      <c r="U30" s="155">
        <v>0</v>
      </c>
      <c r="V30" s="155">
        <f>ROUND(E30*U30,2)</f>
        <v>0</v>
      </c>
      <c r="W30" s="155"/>
      <c r="X30" s="155" t="s">
        <v>258</v>
      </c>
      <c r="Y30" s="145"/>
      <c r="Z30" s="145"/>
      <c r="AA30" s="145"/>
      <c r="AB30" s="145"/>
      <c r="AC30" s="145"/>
      <c r="AD30" s="145"/>
      <c r="AE30" s="145"/>
      <c r="AF30" s="145"/>
      <c r="AG30" s="145" t="s">
        <v>259</v>
      </c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</row>
    <row r="31" spans="1:60" ht="22.5" outlineLevel="1" x14ac:dyDescent="0.2">
      <c r="A31" s="152"/>
      <c r="B31" s="153"/>
      <c r="C31" s="241" t="s">
        <v>260</v>
      </c>
      <c r="D31" s="242"/>
      <c r="E31" s="242"/>
      <c r="F31" s="242"/>
      <c r="G31" s="242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45"/>
      <c r="Z31" s="145"/>
      <c r="AA31" s="145"/>
      <c r="AB31" s="145"/>
      <c r="AC31" s="145"/>
      <c r="AD31" s="145"/>
      <c r="AE31" s="145"/>
      <c r="AF31" s="145"/>
      <c r="AG31" s="145" t="s">
        <v>191</v>
      </c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74" t="str">
        <f>C31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31" s="145"/>
      <c r="BC31" s="145"/>
      <c r="BD31" s="145"/>
      <c r="BE31" s="145"/>
      <c r="BF31" s="145"/>
      <c r="BG31" s="145"/>
      <c r="BH31" s="145"/>
    </row>
    <row r="32" spans="1:60" outlineLevel="1" x14ac:dyDescent="0.2">
      <c r="A32" s="152"/>
      <c r="B32" s="153"/>
      <c r="C32" s="239"/>
      <c r="D32" s="240"/>
      <c r="E32" s="240"/>
      <c r="F32" s="240"/>
      <c r="G32" s="240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45"/>
      <c r="Z32" s="145"/>
      <c r="AA32" s="145"/>
      <c r="AB32" s="145"/>
      <c r="AC32" s="145"/>
      <c r="AD32" s="145"/>
      <c r="AE32" s="145"/>
      <c r="AF32" s="145"/>
      <c r="AG32" s="145" t="s">
        <v>179</v>
      </c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</row>
    <row r="33" spans="1:60" outlineLevel="1" x14ac:dyDescent="0.2">
      <c r="A33" s="166">
        <v>7</v>
      </c>
      <c r="B33" s="167" t="s">
        <v>261</v>
      </c>
      <c r="C33" s="177" t="s">
        <v>262</v>
      </c>
      <c r="D33" s="168" t="s">
        <v>0</v>
      </c>
      <c r="E33" s="169">
        <v>1.6</v>
      </c>
      <c r="F33" s="170"/>
      <c r="G33" s="171">
        <f>ROUND(E33*F33,2)</f>
        <v>0</v>
      </c>
      <c r="H33" s="170"/>
      <c r="I33" s="171">
        <f>ROUND(E33*H33,2)</f>
        <v>0</v>
      </c>
      <c r="J33" s="170"/>
      <c r="K33" s="171">
        <f>ROUND(E33*J33,2)</f>
        <v>0</v>
      </c>
      <c r="L33" s="171">
        <v>21</v>
      </c>
      <c r="M33" s="171">
        <f>G33*(1+L33/100)</f>
        <v>0</v>
      </c>
      <c r="N33" s="171">
        <v>0</v>
      </c>
      <c r="O33" s="171">
        <f>ROUND(E33*N33,2)</f>
        <v>0</v>
      </c>
      <c r="P33" s="171">
        <v>0</v>
      </c>
      <c r="Q33" s="171">
        <f>ROUND(E33*P33,2)</f>
        <v>0</v>
      </c>
      <c r="R33" s="171"/>
      <c r="S33" s="171" t="s">
        <v>182</v>
      </c>
      <c r="T33" s="172" t="s">
        <v>175</v>
      </c>
      <c r="U33" s="155">
        <v>0</v>
      </c>
      <c r="V33" s="155">
        <f>ROUND(E33*U33,2)</f>
        <v>0</v>
      </c>
      <c r="W33" s="155"/>
      <c r="X33" s="155" t="s">
        <v>258</v>
      </c>
      <c r="Y33" s="145"/>
      <c r="Z33" s="145"/>
      <c r="AA33" s="145"/>
      <c r="AB33" s="145"/>
      <c r="AC33" s="145"/>
      <c r="AD33" s="145"/>
      <c r="AE33" s="145"/>
      <c r="AF33" s="145"/>
      <c r="AG33" s="145" t="s">
        <v>259</v>
      </c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</row>
    <row r="34" spans="1:60" ht="33.75" outlineLevel="1" x14ac:dyDescent="0.2">
      <c r="A34" s="152"/>
      <c r="B34" s="153"/>
      <c r="C34" s="241" t="s">
        <v>263</v>
      </c>
      <c r="D34" s="242"/>
      <c r="E34" s="242"/>
      <c r="F34" s="242"/>
      <c r="G34" s="242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45"/>
      <c r="Z34" s="145"/>
      <c r="AA34" s="145"/>
      <c r="AB34" s="145"/>
      <c r="AC34" s="145"/>
      <c r="AD34" s="145"/>
      <c r="AE34" s="145"/>
      <c r="AF34" s="145"/>
      <c r="AG34" s="145" t="s">
        <v>191</v>
      </c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74" t="str">
        <f>C34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34" s="145"/>
      <c r="BC34" s="145"/>
      <c r="BD34" s="145"/>
      <c r="BE34" s="145"/>
      <c r="BF34" s="145"/>
      <c r="BG34" s="145"/>
      <c r="BH34" s="145"/>
    </row>
    <row r="35" spans="1:60" outlineLevel="1" x14ac:dyDescent="0.2">
      <c r="A35" s="152"/>
      <c r="B35" s="153"/>
      <c r="C35" s="239"/>
      <c r="D35" s="240"/>
      <c r="E35" s="240"/>
      <c r="F35" s="240"/>
      <c r="G35" s="240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45"/>
      <c r="Z35" s="145"/>
      <c r="AA35" s="145"/>
      <c r="AB35" s="145"/>
      <c r="AC35" s="145"/>
      <c r="AD35" s="145"/>
      <c r="AE35" s="145"/>
      <c r="AF35" s="145"/>
      <c r="AG35" s="145" t="s">
        <v>179</v>
      </c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</row>
    <row r="36" spans="1:60" outlineLevel="1" x14ac:dyDescent="0.2">
      <c r="A36" s="166">
        <v>8</v>
      </c>
      <c r="B36" s="167" t="s">
        <v>264</v>
      </c>
      <c r="C36" s="177" t="s">
        <v>265</v>
      </c>
      <c r="D36" s="168" t="s">
        <v>0</v>
      </c>
      <c r="E36" s="169">
        <v>0.8</v>
      </c>
      <c r="F36" s="170"/>
      <c r="G36" s="171">
        <f>ROUND(E36*F36,2)</f>
        <v>0</v>
      </c>
      <c r="H36" s="170"/>
      <c r="I36" s="171">
        <f>ROUND(E36*H36,2)</f>
        <v>0</v>
      </c>
      <c r="J36" s="170"/>
      <c r="K36" s="171">
        <f>ROUND(E36*J36,2)</f>
        <v>0</v>
      </c>
      <c r="L36" s="171">
        <v>21</v>
      </c>
      <c r="M36" s="171">
        <f>G36*(1+L36/100)</f>
        <v>0</v>
      </c>
      <c r="N36" s="171">
        <v>0</v>
      </c>
      <c r="O36" s="171">
        <f>ROUND(E36*N36,2)</f>
        <v>0</v>
      </c>
      <c r="P36" s="171">
        <v>0</v>
      </c>
      <c r="Q36" s="171">
        <f>ROUND(E36*P36,2)</f>
        <v>0</v>
      </c>
      <c r="R36" s="171"/>
      <c r="S36" s="171" t="s">
        <v>182</v>
      </c>
      <c r="T36" s="172" t="s">
        <v>175</v>
      </c>
      <c r="U36" s="155">
        <v>0</v>
      </c>
      <c r="V36" s="155">
        <f>ROUND(E36*U36,2)</f>
        <v>0</v>
      </c>
      <c r="W36" s="155"/>
      <c r="X36" s="155" t="s">
        <v>258</v>
      </c>
      <c r="Y36" s="145"/>
      <c r="Z36" s="145"/>
      <c r="AA36" s="145"/>
      <c r="AB36" s="145"/>
      <c r="AC36" s="145"/>
      <c r="AD36" s="145"/>
      <c r="AE36" s="145"/>
      <c r="AF36" s="145"/>
      <c r="AG36" s="145" t="s">
        <v>259</v>
      </c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</row>
    <row r="37" spans="1:60" ht="22.5" outlineLevel="1" x14ac:dyDescent="0.2">
      <c r="A37" s="152"/>
      <c r="B37" s="153"/>
      <c r="C37" s="241" t="s">
        <v>266</v>
      </c>
      <c r="D37" s="242"/>
      <c r="E37" s="242"/>
      <c r="F37" s="242"/>
      <c r="G37" s="242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45"/>
      <c r="Z37" s="145"/>
      <c r="AA37" s="145"/>
      <c r="AB37" s="145"/>
      <c r="AC37" s="145"/>
      <c r="AD37" s="145"/>
      <c r="AE37" s="145"/>
      <c r="AF37" s="145"/>
      <c r="AG37" s="145" t="s">
        <v>191</v>
      </c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74" t="str">
        <f>C37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37" s="145"/>
      <c r="BC37" s="145"/>
      <c r="BD37" s="145"/>
      <c r="BE37" s="145"/>
      <c r="BF37" s="145"/>
      <c r="BG37" s="145"/>
      <c r="BH37" s="145"/>
    </row>
    <row r="38" spans="1:60" outlineLevel="1" x14ac:dyDescent="0.2">
      <c r="A38" s="152"/>
      <c r="B38" s="153"/>
      <c r="C38" s="239"/>
      <c r="D38" s="240"/>
      <c r="E38" s="240"/>
      <c r="F38" s="240"/>
      <c r="G38" s="240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45"/>
      <c r="Z38" s="145"/>
      <c r="AA38" s="145"/>
      <c r="AB38" s="145"/>
      <c r="AC38" s="145"/>
      <c r="AD38" s="145"/>
      <c r="AE38" s="145"/>
      <c r="AF38" s="145"/>
      <c r="AG38" s="145" t="s">
        <v>179</v>
      </c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</row>
    <row r="39" spans="1:60" x14ac:dyDescent="0.2">
      <c r="A39" s="160" t="s">
        <v>171</v>
      </c>
      <c r="B39" s="161" t="s">
        <v>144</v>
      </c>
      <c r="C39" s="176" t="s">
        <v>28</v>
      </c>
      <c r="D39" s="162"/>
      <c r="E39" s="163"/>
      <c r="F39" s="164"/>
      <c r="G39" s="164">
        <f>SUMIF(AG40:AG45,"&lt;&gt;NOR",G40:G45)</f>
        <v>0</v>
      </c>
      <c r="H39" s="164"/>
      <c r="I39" s="164">
        <f>SUM(I40:I45)</f>
        <v>0</v>
      </c>
      <c r="J39" s="164"/>
      <c r="K39" s="164">
        <f>SUM(K40:K45)</f>
        <v>0</v>
      </c>
      <c r="L39" s="164"/>
      <c r="M39" s="164">
        <f>SUM(M40:M45)</f>
        <v>0</v>
      </c>
      <c r="N39" s="164"/>
      <c r="O39" s="164">
        <f>SUM(O40:O45)</f>
        <v>0</v>
      </c>
      <c r="P39" s="164"/>
      <c r="Q39" s="164">
        <f>SUM(Q40:Q45)</f>
        <v>0</v>
      </c>
      <c r="R39" s="164"/>
      <c r="S39" s="164"/>
      <c r="T39" s="165"/>
      <c r="U39" s="159"/>
      <c r="V39" s="159">
        <f>SUM(V40:V45)</f>
        <v>0</v>
      </c>
      <c r="W39" s="159"/>
      <c r="X39" s="159"/>
      <c r="AG39" t="s">
        <v>172</v>
      </c>
    </row>
    <row r="40" spans="1:60" outlineLevel="1" x14ac:dyDescent="0.2">
      <c r="A40" s="166">
        <v>9</v>
      </c>
      <c r="B40" s="167" t="s">
        <v>267</v>
      </c>
      <c r="C40" s="177" t="s">
        <v>268</v>
      </c>
      <c r="D40" s="168" t="s">
        <v>0</v>
      </c>
      <c r="E40" s="169">
        <v>1.9</v>
      </c>
      <c r="F40" s="170"/>
      <c r="G40" s="171">
        <f>ROUND(E40*F40,2)</f>
        <v>0</v>
      </c>
      <c r="H40" s="170"/>
      <c r="I40" s="171">
        <f>ROUND(E40*H40,2)</f>
        <v>0</v>
      </c>
      <c r="J40" s="170"/>
      <c r="K40" s="171">
        <f>ROUND(E40*J40,2)</f>
        <v>0</v>
      </c>
      <c r="L40" s="171">
        <v>21</v>
      </c>
      <c r="M40" s="171">
        <f>G40*(1+L40/100)</f>
        <v>0</v>
      </c>
      <c r="N40" s="171">
        <v>0</v>
      </c>
      <c r="O40" s="171">
        <f>ROUND(E40*N40,2)</f>
        <v>0</v>
      </c>
      <c r="P40" s="171">
        <v>0</v>
      </c>
      <c r="Q40" s="171">
        <f>ROUND(E40*P40,2)</f>
        <v>0</v>
      </c>
      <c r="R40" s="171"/>
      <c r="S40" s="171" t="s">
        <v>182</v>
      </c>
      <c r="T40" s="172" t="s">
        <v>175</v>
      </c>
      <c r="U40" s="155">
        <v>0</v>
      </c>
      <c r="V40" s="155">
        <f>ROUND(E40*U40,2)</f>
        <v>0</v>
      </c>
      <c r="W40" s="155"/>
      <c r="X40" s="155" t="s">
        <v>258</v>
      </c>
      <c r="Y40" s="145"/>
      <c r="Z40" s="145"/>
      <c r="AA40" s="145"/>
      <c r="AB40" s="145"/>
      <c r="AC40" s="145"/>
      <c r="AD40" s="145"/>
      <c r="AE40" s="145"/>
      <c r="AF40" s="145"/>
      <c r="AG40" s="145" t="s">
        <v>259</v>
      </c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</row>
    <row r="41" spans="1:60" ht="33.75" outlineLevel="1" x14ac:dyDescent="0.2">
      <c r="A41" s="152"/>
      <c r="B41" s="153"/>
      <c r="C41" s="241" t="s">
        <v>269</v>
      </c>
      <c r="D41" s="242"/>
      <c r="E41" s="242"/>
      <c r="F41" s="242"/>
      <c r="G41" s="242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45"/>
      <c r="Z41" s="145"/>
      <c r="AA41" s="145"/>
      <c r="AB41" s="145"/>
      <c r="AC41" s="145"/>
      <c r="AD41" s="145"/>
      <c r="AE41" s="145"/>
      <c r="AF41" s="145"/>
      <c r="AG41" s="145" t="s">
        <v>191</v>
      </c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74" t="str">
        <f>C41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41" s="145"/>
      <c r="BC41" s="145"/>
      <c r="BD41" s="145"/>
      <c r="BE41" s="145"/>
      <c r="BF41" s="145"/>
      <c r="BG41" s="145"/>
      <c r="BH41" s="145"/>
    </row>
    <row r="42" spans="1:60" outlineLevel="1" x14ac:dyDescent="0.2">
      <c r="A42" s="152"/>
      <c r="B42" s="153"/>
      <c r="C42" s="239"/>
      <c r="D42" s="240"/>
      <c r="E42" s="240"/>
      <c r="F42" s="240"/>
      <c r="G42" s="240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45"/>
      <c r="Z42" s="145"/>
      <c r="AA42" s="145"/>
      <c r="AB42" s="145"/>
      <c r="AC42" s="145"/>
      <c r="AD42" s="145"/>
      <c r="AE42" s="145"/>
      <c r="AF42" s="145"/>
      <c r="AG42" s="145" t="s">
        <v>179</v>
      </c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</row>
    <row r="43" spans="1:60" outlineLevel="1" x14ac:dyDescent="0.2">
      <c r="A43" s="166">
        <v>10</v>
      </c>
      <c r="B43" s="167" t="s">
        <v>270</v>
      </c>
      <c r="C43" s="177" t="s">
        <v>271</v>
      </c>
      <c r="D43" s="168" t="s">
        <v>0</v>
      </c>
      <c r="E43" s="169">
        <v>1</v>
      </c>
      <c r="F43" s="170"/>
      <c r="G43" s="171">
        <f>ROUND(E43*F43,2)</f>
        <v>0</v>
      </c>
      <c r="H43" s="170"/>
      <c r="I43" s="171">
        <f>ROUND(E43*H43,2)</f>
        <v>0</v>
      </c>
      <c r="J43" s="170"/>
      <c r="K43" s="171">
        <f>ROUND(E43*J43,2)</f>
        <v>0</v>
      </c>
      <c r="L43" s="171">
        <v>21</v>
      </c>
      <c r="M43" s="171">
        <f>G43*(1+L43/100)</f>
        <v>0</v>
      </c>
      <c r="N43" s="171">
        <v>0</v>
      </c>
      <c r="O43" s="171">
        <f>ROUND(E43*N43,2)</f>
        <v>0</v>
      </c>
      <c r="P43" s="171">
        <v>0</v>
      </c>
      <c r="Q43" s="171">
        <f>ROUND(E43*P43,2)</f>
        <v>0</v>
      </c>
      <c r="R43" s="171"/>
      <c r="S43" s="171" t="s">
        <v>182</v>
      </c>
      <c r="T43" s="172" t="s">
        <v>175</v>
      </c>
      <c r="U43" s="155">
        <v>0</v>
      </c>
      <c r="V43" s="155">
        <f>ROUND(E43*U43,2)</f>
        <v>0</v>
      </c>
      <c r="W43" s="155"/>
      <c r="X43" s="155" t="s">
        <v>258</v>
      </c>
      <c r="Y43" s="145"/>
      <c r="Z43" s="145"/>
      <c r="AA43" s="145"/>
      <c r="AB43" s="145"/>
      <c r="AC43" s="145"/>
      <c r="AD43" s="145"/>
      <c r="AE43" s="145"/>
      <c r="AF43" s="145"/>
      <c r="AG43" s="145" t="s">
        <v>259</v>
      </c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</row>
    <row r="44" spans="1:60" outlineLevel="1" x14ac:dyDescent="0.2">
      <c r="A44" s="152"/>
      <c r="B44" s="153"/>
      <c r="C44" s="241" t="s">
        <v>272</v>
      </c>
      <c r="D44" s="242"/>
      <c r="E44" s="242"/>
      <c r="F44" s="242"/>
      <c r="G44" s="242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45"/>
      <c r="Z44" s="145"/>
      <c r="AA44" s="145"/>
      <c r="AB44" s="145"/>
      <c r="AC44" s="145"/>
      <c r="AD44" s="145"/>
      <c r="AE44" s="145"/>
      <c r="AF44" s="145"/>
      <c r="AG44" s="145" t="s">
        <v>191</v>
      </c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74" t="str">
        <f>C44</f>
        <v>Náklady na provedení skutečného zaměření stavby v rozsahu nezbytném pro zápis změny do katastru nemovitostí.</v>
      </c>
      <c r="BB44" s="145"/>
      <c r="BC44" s="145"/>
      <c r="BD44" s="145"/>
      <c r="BE44" s="145"/>
      <c r="BF44" s="145"/>
      <c r="BG44" s="145"/>
      <c r="BH44" s="145"/>
    </row>
    <row r="45" spans="1:60" outlineLevel="1" x14ac:dyDescent="0.2">
      <c r="A45" s="152"/>
      <c r="B45" s="153"/>
      <c r="C45" s="239"/>
      <c r="D45" s="240"/>
      <c r="E45" s="240"/>
      <c r="F45" s="240"/>
      <c r="G45" s="240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45"/>
      <c r="Z45" s="145"/>
      <c r="AA45" s="145"/>
      <c r="AB45" s="145"/>
      <c r="AC45" s="145"/>
      <c r="AD45" s="145"/>
      <c r="AE45" s="145"/>
      <c r="AF45" s="145"/>
      <c r="AG45" s="145" t="s">
        <v>179</v>
      </c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</row>
    <row r="46" spans="1:60" x14ac:dyDescent="0.2">
      <c r="A46" s="3"/>
      <c r="B46" s="4"/>
      <c r="C46" s="180"/>
      <c r="D46" s="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AE46">
        <v>15</v>
      </c>
      <c r="AF46">
        <v>21</v>
      </c>
      <c r="AG46" t="s">
        <v>158</v>
      </c>
    </row>
    <row r="47" spans="1:60" x14ac:dyDescent="0.2">
      <c r="A47" s="148"/>
      <c r="B47" s="149" t="s">
        <v>29</v>
      </c>
      <c r="C47" s="181"/>
      <c r="D47" s="150"/>
      <c r="E47" s="151"/>
      <c r="F47" s="151"/>
      <c r="G47" s="175">
        <f>G8+G13+G21+G29+G39</f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AE47">
        <f>SUMIF(L7:L45,AE46,G7:G45)</f>
        <v>0</v>
      </c>
      <c r="AF47">
        <f>SUMIF(L7:L45,AF46,G7:G45)</f>
        <v>0</v>
      </c>
      <c r="AG47" t="s">
        <v>273</v>
      </c>
    </row>
    <row r="48" spans="1:60" x14ac:dyDescent="0.2">
      <c r="C48" s="182"/>
      <c r="D48" s="10"/>
      <c r="AG48" t="s">
        <v>274</v>
      </c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22">
    <mergeCell ref="C28:G28"/>
    <mergeCell ref="A1:G1"/>
    <mergeCell ref="C2:G2"/>
    <mergeCell ref="C3:G3"/>
    <mergeCell ref="C4:G4"/>
    <mergeCell ref="C10:G10"/>
    <mergeCell ref="C12:G12"/>
    <mergeCell ref="C15:G15"/>
    <mergeCell ref="C17:G17"/>
    <mergeCell ref="C20:G20"/>
    <mergeCell ref="C23:G23"/>
    <mergeCell ref="C24:G24"/>
    <mergeCell ref="C41:G41"/>
    <mergeCell ref="C42:G42"/>
    <mergeCell ref="C44:G44"/>
    <mergeCell ref="C45:G45"/>
    <mergeCell ref="C31:G31"/>
    <mergeCell ref="C32:G32"/>
    <mergeCell ref="C34:G34"/>
    <mergeCell ref="C35:G35"/>
    <mergeCell ref="C37:G37"/>
    <mergeCell ref="C38:G38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C10" sqref="C10:G10"/>
    </sheetView>
  </sheetViews>
  <sheetFormatPr defaultRowHeight="12.75" outlineLevelRow="1" x14ac:dyDescent="0.2"/>
  <cols>
    <col min="1" max="1" width="3.42578125" customWidth="1" collapsed="1"/>
    <col min="2" max="2" width="12.5703125" style="119" customWidth="1" collapsed="1"/>
    <col min="3" max="3" width="63.28515625" style="119" customWidth="1" collapsed="1"/>
    <col min="4" max="4" width="4.85546875" customWidth="1" collapsed="1"/>
    <col min="5" max="5" width="10.5703125" customWidth="1" collapsed="1"/>
    <col min="6" max="6" width="9.85546875" customWidth="1" collapsed="1"/>
    <col min="7" max="7" width="12.7109375" customWidth="1" collapsed="1"/>
    <col min="8" max="17" width="0" hidden="1" customWidth="1" collapsed="1"/>
    <col min="18" max="18" width="6.85546875" customWidth="1" collapsed="1"/>
    <col min="20" max="24" width="0" hidden="1" customWidth="1" collapsed="1"/>
    <col min="29" max="29" width="0" hidden="1" customWidth="1" collapsed="1"/>
    <col min="31" max="41" width="0" hidden="1" customWidth="1" collapsed="1"/>
    <col min="53" max="53" width="98.7109375" customWidth="1" collapsed="1"/>
  </cols>
  <sheetData>
    <row r="1" spans="1:60" ht="15.75" customHeight="1" x14ac:dyDescent="0.25">
      <c r="A1" s="251" t="s">
        <v>145</v>
      </c>
      <c r="B1" s="251"/>
      <c r="C1" s="251"/>
      <c r="D1" s="251"/>
      <c r="E1" s="251"/>
      <c r="F1" s="251"/>
      <c r="G1" s="251"/>
      <c r="AG1" t="s">
        <v>146</v>
      </c>
    </row>
    <row r="2" spans="1:60" ht="24.95" customHeight="1" x14ac:dyDescent="0.2">
      <c r="A2" s="137" t="s">
        <v>7</v>
      </c>
      <c r="B2" s="49" t="s">
        <v>43</v>
      </c>
      <c r="C2" s="252" t="s">
        <v>44</v>
      </c>
      <c r="D2" s="253"/>
      <c r="E2" s="253"/>
      <c r="F2" s="253"/>
      <c r="G2" s="254"/>
      <c r="AG2" t="s">
        <v>147</v>
      </c>
    </row>
    <row r="3" spans="1:60" ht="24.95" customHeight="1" x14ac:dyDescent="0.2">
      <c r="A3" s="137" t="s">
        <v>8</v>
      </c>
      <c r="B3" s="49" t="s">
        <v>57</v>
      </c>
      <c r="C3" s="252" t="s">
        <v>58</v>
      </c>
      <c r="D3" s="253"/>
      <c r="E3" s="253"/>
      <c r="F3" s="253"/>
      <c r="G3" s="254"/>
      <c r="AC3" s="119" t="s">
        <v>147</v>
      </c>
      <c r="AG3" t="s">
        <v>148</v>
      </c>
    </row>
    <row r="4" spans="1:60" ht="24.95" customHeight="1" x14ac:dyDescent="0.2">
      <c r="A4" s="138" t="s">
        <v>9</v>
      </c>
      <c r="B4" s="139" t="s">
        <v>57</v>
      </c>
      <c r="C4" s="255" t="s">
        <v>58</v>
      </c>
      <c r="D4" s="256"/>
      <c r="E4" s="256"/>
      <c r="F4" s="256"/>
      <c r="G4" s="257"/>
      <c r="AG4" t="s">
        <v>149</v>
      </c>
    </row>
    <row r="5" spans="1:60" x14ac:dyDescent="0.2">
      <c r="D5" s="10"/>
    </row>
    <row r="6" spans="1:60" ht="38.25" x14ac:dyDescent="0.2">
      <c r="A6" s="141" t="s">
        <v>150</v>
      </c>
      <c r="B6" s="143" t="s">
        <v>151</v>
      </c>
      <c r="C6" s="143" t="s">
        <v>152</v>
      </c>
      <c r="D6" s="142" t="s">
        <v>153</v>
      </c>
      <c r="E6" s="141" t="s">
        <v>154</v>
      </c>
      <c r="F6" s="140" t="s">
        <v>155</v>
      </c>
      <c r="G6" s="141" t="s">
        <v>29</v>
      </c>
      <c r="H6" s="144" t="s">
        <v>30</v>
      </c>
      <c r="I6" s="144" t="s">
        <v>156</v>
      </c>
      <c r="J6" s="144" t="s">
        <v>31</v>
      </c>
      <c r="K6" s="144" t="s">
        <v>157</v>
      </c>
      <c r="L6" s="144" t="s">
        <v>158</v>
      </c>
      <c r="M6" s="144" t="s">
        <v>159</v>
      </c>
      <c r="N6" s="144" t="s">
        <v>160</v>
      </c>
      <c r="O6" s="144" t="s">
        <v>161</v>
      </c>
      <c r="P6" s="144" t="s">
        <v>162</v>
      </c>
      <c r="Q6" s="144" t="s">
        <v>163</v>
      </c>
      <c r="R6" s="144" t="s">
        <v>164</v>
      </c>
      <c r="S6" s="144" t="s">
        <v>165</v>
      </c>
      <c r="T6" s="144" t="s">
        <v>166</v>
      </c>
      <c r="U6" s="144" t="s">
        <v>167</v>
      </c>
      <c r="V6" s="144" t="s">
        <v>168</v>
      </c>
      <c r="W6" s="144" t="s">
        <v>169</v>
      </c>
      <c r="X6" s="144" t="s">
        <v>170</v>
      </c>
    </row>
    <row r="7" spans="1:60" hidden="1" x14ac:dyDescent="0.2">
      <c r="A7" s="3"/>
      <c r="B7" s="4"/>
      <c r="C7" s="4"/>
      <c r="D7" s="6"/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</row>
    <row r="8" spans="1:60" x14ac:dyDescent="0.2">
      <c r="A8" s="160" t="s">
        <v>171</v>
      </c>
      <c r="B8" s="161" t="s">
        <v>66</v>
      </c>
      <c r="C8" s="176" t="s">
        <v>67</v>
      </c>
      <c r="D8" s="162"/>
      <c r="E8" s="163"/>
      <c r="F8" s="164"/>
      <c r="G8" s="164">
        <f>SUMIF(AG9:AG57,"&lt;&gt;NOR",G9:G57)</f>
        <v>0</v>
      </c>
      <c r="H8" s="164"/>
      <c r="I8" s="164">
        <f>SUM(I9:I57)</f>
        <v>0</v>
      </c>
      <c r="J8" s="164"/>
      <c r="K8" s="164">
        <f>SUM(K9:K57)</f>
        <v>0</v>
      </c>
      <c r="L8" s="164"/>
      <c r="M8" s="164">
        <f>SUM(M9:M57)</f>
        <v>0</v>
      </c>
      <c r="N8" s="164"/>
      <c r="O8" s="164">
        <f>SUM(O9:O57)</f>
        <v>0</v>
      </c>
      <c r="P8" s="164"/>
      <c r="Q8" s="164">
        <f>SUM(Q9:Q57)</f>
        <v>0</v>
      </c>
      <c r="R8" s="164"/>
      <c r="S8" s="164"/>
      <c r="T8" s="165"/>
      <c r="U8" s="159"/>
      <c r="V8" s="159">
        <f>SUM(V9:V57)</f>
        <v>108.22</v>
      </c>
      <c r="W8" s="159"/>
      <c r="X8" s="159"/>
      <c r="AG8" t="s">
        <v>172</v>
      </c>
    </row>
    <row r="9" spans="1:60" outlineLevel="1" x14ac:dyDescent="0.2">
      <c r="A9" s="166">
        <v>1</v>
      </c>
      <c r="B9" s="167" t="s">
        <v>874</v>
      </c>
      <c r="C9" s="177" t="s">
        <v>875</v>
      </c>
      <c r="D9" s="168" t="s">
        <v>181</v>
      </c>
      <c r="E9" s="169">
        <v>166.17314999999999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1">
        <f>G9*(1+L9/100)</f>
        <v>0</v>
      </c>
      <c r="N9" s="171">
        <v>0</v>
      </c>
      <c r="O9" s="171">
        <f>ROUND(E9*N9,2)</f>
        <v>0</v>
      </c>
      <c r="P9" s="171">
        <v>0</v>
      </c>
      <c r="Q9" s="171">
        <f>ROUND(E9*P9,2)</f>
        <v>0</v>
      </c>
      <c r="R9" s="171" t="s">
        <v>277</v>
      </c>
      <c r="S9" s="171" t="s">
        <v>182</v>
      </c>
      <c r="T9" s="172" t="s">
        <v>182</v>
      </c>
      <c r="U9" s="155">
        <v>0.11</v>
      </c>
      <c r="V9" s="155">
        <f>ROUND(E9*U9,2)</f>
        <v>18.28</v>
      </c>
      <c r="W9" s="155"/>
      <c r="X9" s="155" t="s">
        <v>176</v>
      </c>
      <c r="Y9" s="145"/>
      <c r="Z9" s="145"/>
      <c r="AA9" s="145"/>
      <c r="AB9" s="145"/>
      <c r="AC9" s="145"/>
      <c r="AD9" s="145"/>
      <c r="AE9" s="145"/>
      <c r="AF9" s="145"/>
      <c r="AG9" s="145" t="s">
        <v>177</v>
      </c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</row>
    <row r="10" spans="1:60" ht="33.75" outlineLevel="1" x14ac:dyDescent="0.2">
      <c r="A10" s="152"/>
      <c r="B10" s="153"/>
      <c r="C10" s="247">
        <v>25</v>
      </c>
      <c r="D10" s="248"/>
      <c r="E10" s="248"/>
      <c r="F10" s="248"/>
      <c r="G10" s="248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45"/>
      <c r="Z10" s="145"/>
      <c r="AA10" s="145"/>
      <c r="AB10" s="145"/>
      <c r="AC10" s="145"/>
      <c r="AD10" s="145"/>
      <c r="AE10" s="145"/>
      <c r="AF10" s="145"/>
      <c r="AG10" s="145" t="s">
        <v>207</v>
      </c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74">
        <f>C10</f>
        <v>25</v>
      </c>
      <c r="BB10" s="145"/>
      <c r="BC10" s="145"/>
      <c r="BD10" s="145"/>
      <c r="BE10" s="145"/>
      <c r="BF10" s="145"/>
      <c r="BG10" s="145"/>
      <c r="BH10" s="145"/>
    </row>
    <row r="11" spans="1:60" outlineLevel="1" x14ac:dyDescent="0.2">
      <c r="A11" s="152"/>
      <c r="B11" s="153"/>
      <c r="C11" s="178" t="s">
        <v>184</v>
      </c>
      <c r="D11" s="157"/>
      <c r="E11" s="158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45"/>
      <c r="Z11" s="145"/>
      <c r="AA11" s="145"/>
      <c r="AB11" s="145"/>
      <c r="AC11" s="145"/>
      <c r="AD11" s="145"/>
      <c r="AE11" s="145"/>
      <c r="AF11" s="145"/>
      <c r="AG11" s="145" t="s">
        <v>178</v>
      </c>
      <c r="AH11" s="145">
        <v>0</v>
      </c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</row>
    <row r="12" spans="1:60" outlineLevel="1" x14ac:dyDescent="0.2">
      <c r="A12" s="152"/>
      <c r="B12" s="153"/>
      <c r="C12" s="178" t="s">
        <v>876</v>
      </c>
      <c r="D12" s="157"/>
      <c r="E12" s="158">
        <v>158.02215000000001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45"/>
      <c r="Z12" s="145"/>
      <c r="AA12" s="145"/>
      <c r="AB12" s="145"/>
      <c r="AC12" s="145"/>
      <c r="AD12" s="145"/>
      <c r="AE12" s="145"/>
      <c r="AF12" s="145"/>
      <c r="AG12" s="145" t="s">
        <v>178</v>
      </c>
      <c r="AH12" s="145">
        <v>0</v>
      </c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</row>
    <row r="13" spans="1:60" outlineLevel="1" x14ac:dyDescent="0.2">
      <c r="A13" s="152"/>
      <c r="B13" s="153"/>
      <c r="C13" s="178" t="s">
        <v>877</v>
      </c>
      <c r="D13" s="157"/>
      <c r="E13" s="158">
        <v>8.1509999999999998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45"/>
      <c r="Z13" s="145"/>
      <c r="AA13" s="145"/>
      <c r="AB13" s="145"/>
      <c r="AC13" s="145"/>
      <c r="AD13" s="145"/>
      <c r="AE13" s="145"/>
      <c r="AF13" s="145"/>
      <c r="AG13" s="145" t="s">
        <v>178</v>
      </c>
      <c r="AH13" s="145">
        <v>0</v>
      </c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</row>
    <row r="14" spans="1:60" outlineLevel="1" x14ac:dyDescent="0.2">
      <c r="A14" s="152"/>
      <c r="B14" s="153"/>
      <c r="C14" s="239"/>
      <c r="D14" s="240"/>
      <c r="E14" s="240"/>
      <c r="F14" s="240"/>
      <c r="G14" s="240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45"/>
      <c r="Z14" s="145"/>
      <c r="AA14" s="145"/>
      <c r="AB14" s="145"/>
      <c r="AC14" s="145"/>
      <c r="AD14" s="145"/>
      <c r="AE14" s="145"/>
      <c r="AF14" s="145"/>
      <c r="AG14" s="145" t="s">
        <v>179</v>
      </c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</row>
    <row r="15" spans="1:60" outlineLevel="1" x14ac:dyDescent="0.2">
      <c r="A15" s="166">
        <v>2</v>
      </c>
      <c r="B15" s="167" t="s">
        <v>185</v>
      </c>
      <c r="C15" s="177" t="s">
        <v>878</v>
      </c>
      <c r="D15" s="168" t="s">
        <v>181</v>
      </c>
      <c r="E15" s="169">
        <v>180.16630000000001</v>
      </c>
      <c r="F15" s="170"/>
      <c r="G15" s="171">
        <f>ROUND(E15*F15,2)</f>
        <v>0</v>
      </c>
      <c r="H15" s="170"/>
      <c r="I15" s="171">
        <f>ROUND(E15*H15,2)</f>
        <v>0</v>
      </c>
      <c r="J15" s="170"/>
      <c r="K15" s="171">
        <f>ROUND(E15*J15,2)</f>
        <v>0</v>
      </c>
      <c r="L15" s="171">
        <v>21</v>
      </c>
      <c r="M15" s="171">
        <f>G15*(1+L15/100)</f>
        <v>0</v>
      </c>
      <c r="N15" s="171">
        <v>0</v>
      </c>
      <c r="O15" s="171">
        <f>ROUND(E15*N15,2)</f>
        <v>0</v>
      </c>
      <c r="P15" s="171">
        <v>0</v>
      </c>
      <c r="Q15" s="171">
        <f>ROUND(E15*P15,2)</f>
        <v>0</v>
      </c>
      <c r="R15" s="171" t="s">
        <v>277</v>
      </c>
      <c r="S15" s="171" t="s">
        <v>182</v>
      </c>
      <c r="T15" s="172" t="s">
        <v>182</v>
      </c>
      <c r="U15" s="155">
        <v>7.0000000000000007E-2</v>
      </c>
      <c r="V15" s="155">
        <f>ROUND(E15*U15,2)</f>
        <v>12.61</v>
      </c>
      <c r="W15" s="155"/>
      <c r="X15" s="155" t="s">
        <v>176</v>
      </c>
      <c r="Y15" s="145"/>
      <c r="Z15" s="145"/>
      <c r="AA15" s="145"/>
      <c r="AB15" s="145"/>
      <c r="AC15" s="145"/>
      <c r="AD15" s="145"/>
      <c r="AE15" s="145"/>
      <c r="AF15" s="145"/>
      <c r="AG15" s="145" t="s">
        <v>177</v>
      </c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</row>
    <row r="16" spans="1:60" outlineLevel="1" x14ac:dyDescent="0.2">
      <c r="A16" s="152"/>
      <c r="B16" s="153"/>
      <c r="C16" s="247" t="s">
        <v>281</v>
      </c>
      <c r="D16" s="248"/>
      <c r="E16" s="248"/>
      <c r="F16" s="248"/>
      <c r="G16" s="248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45"/>
      <c r="Z16" s="145"/>
      <c r="AA16" s="145"/>
      <c r="AB16" s="145"/>
      <c r="AC16" s="145"/>
      <c r="AD16" s="145"/>
      <c r="AE16" s="145"/>
      <c r="AF16" s="145"/>
      <c r="AG16" s="145" t="s">
        <v>207</v>
      </c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</row>
    <row r="17" spans="1:60" outlineLevel="1" x14ac:dyDescent="0.2">
      <c r="A17" s="152"/>
      <c r="B17" s="153"/>
      <c r="C17" s="178" t="s">
        <v>184</v>
      </c>
      <c r="D17" s="157"/>
      <c r="E17" s="158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45"/>
      <c r="Z17" s="145"/>
      <c r="AA17" s="145"/>
      <c r="AB17" s="145"/>
      <c r="AC17" s="145"/>
      <c r="AD17" s="145"/>
      <c r="AE17" s="145"/>
      <c r="AF17" s="145"/>
      <c r="AG17" s="145" t="s">
        <v>178</v>
      </c>
      <c r="AH17" s="145">
        <v>0</v>
      </c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</row>
    <row r="18" spans="1:60" outlineLevel="1" x14ac:dyDescent="0.2">
      <c r="A18" s="152"/>
      <c r="B18" s="153"/>
      <c r="C18" s="178" t="s">
        <v>879</v>
      </c>
      <c r="D18" s="157"/>
      <c r="E18" s="158">
        <v>316.04430000000002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45"/>
      <c r="Z18" s="145"/>
      <c r="AA18" s="145"/>
      <c r="AB18" s="145"/>
      <c r="AC18" s="145"/>
      <c r="AD18" s="145"/>
      <c r="AE18" s="145"/>
      <c r="AF18" s="145"/>
      <c r="AG18" s="145" t="s">
        <v>178</v>
      </c>
      <c r="AH18" s="145">
        <v>0</v>
      </c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</row>
    <row r="19" spans="1:60" outlineLevel="1" x14ac:dyDescent="0.2">
      <c r="A19" s="152"/>
      <c r="B19" s="153"/>
      <c r="C19" s="178" t="s">
        <v>880</v>
      </c>
      <c r="D19" s="157"/>
      <c r="E19" s="158">
        <v>16.302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45"/>
      <c r="Z19" s="145"/>
      <c r="AA19" s="145"/>
      <c r="AB19" s="145"/>
      <c r="AC19" s="145"/>
      <c r="AD19" s="145"/>
      <c r="AE19" s="145"/>
      <c r="AF19" s="145"/>
      <c r="AG19" s="145" t="s">
        <v>178</v>
      </c>
      <c r="AH19" s="145">
        <v>0</v>
      </c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</row>
    <row r="20" spans="1:60" outlineLevel="1" x14ac:dyDescent="0.2">
      <c r="A20" s="152"/>
      <c r="B20" s="153"/>
      <c r="C20" s="178" t="s">
        <v>881</v>
      </c>
      <c r="D20" s="157"/>
      <c r="E20" s="158">
        <v>-152.18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45"/>
      <c r="Z20" s="145"/>
      <c r="AA20" s="145"/>
      <c r="AB20" s="145"/>
      <c r="AC20" s="145"/>
      <c r="AD20" s="145"/>
      <c r="AE20" s="145"/>
      <c r="AF20" s="145"/>
      <c r="AG20" s="145" t="s">
        <v>178</v>
      </c>
      <c r="AH20" s="145">
        <v>0</v>
      </c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</row>
    <row r="21" spans="1:60" outlineLevel="1" x14ac:dyDescent="0.2">
      <c r="A21" s="152"/>
      <c r="B21" s="153"/>
      <c r="C21" s="239"/>
      <c r="D21" s="240"/>
      <c r="E21" s="240"/>
      <c r="F21" s="240"/>
      <c r="G21" s="240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45"/>
      <c r="Z21" s="145"/>
      <c r="AA21" s="145"/>
      <c r="AB21" s="145"/>
      <c r="AC21" s="145"/>
      <c r="AD21" s="145"/>
      <c r="AE21" s="145"/>
      <c r="AF21" s="145"/>
      <c r="AG21" s="145" t="s">
        <v>179</v>
      </c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</row>
    <row r="22" spans="1:60" ht="22.5" outlineLevel="1" x14ac:dyDescent="0.2">
      <c r="A22" s="166">
        <v>3</v>
      </c>
      <c r="B22" s="167" t="s">
        <v>882</v>
      </c>
      <c r="C22" s="177" t="s">
        <v>883</v>
      </c>
      <c r="D22" s="168" t="s">
        <v>181</v>
      </c>
      <c r="E22" s="169">
        <v>76.09</v>
      </c>
      <c r="F22" s="170"/>
      <c r="G22" s="171">
        <f>ROUND(E22*F22,2)</f>
        <v>0</v>
      </c>
      <c r="H22" s="170"/>
      <c r="I22" s="171">
        <f>ROUND(E22*H22,2)</f>
        <v>0</v>
      </c>
      <c r="J22" s="170"/>
      <c r="K22" s="171">
        <f>ROUND(E22*J22,2)</f>
        <v>0</v>
      </c>
      <c r="L22" s="171">
        <v>21</v>
      </c>
      <c r="M22" s="171">
        <f>G22*(1+L22/100)</f>
        <v>0</v>
      </c>
      <c r="N22" s="171">
        <v>0</v>
      </c>
      <c r="O22" s="171">
        <f>ROUND(E22*N22,2)</f>
        <v>0</v>
      </c>
      <c r="P22" s="171">
        <v>0</v>
      </c>
      <c r="Q22" s="171">
        <f>ROUND(E22*P22,2)</f>
        <v>0</v>
      </c>
      <c r="R22" s="171" t="s">
        <v>277</v>
      </c>
      <c r="S22" s="171" t="s">
        <v>182</v>
      </c>
      <c r="T22" s="172" t="s">
        <v>182</v>
      </c>
      <c r="U22" s="155">
        <v>0.01</v>
      </c>
      <c r="V22" s="155">
        <f>ROUND(E22*U22,2)</f>
        <v>0.76</v>
      </c>
      <c r="W22" s="155"/>
      <c r="X22" s="155" t="s">
        <v>176</v>
      </c>
      <c r="Y22" s="145"/>
      <c r="Z22" s="145"/>
      <c r="AA22" s="145"/>
      <c r="AB22" s="145"/>
      <c r="AC22" s="145"/>
      <c r="AD22" s="145"/>
      <c r="AE22" s="145"/>
      <c r="AF22" s="145"/>
      <c r="AG22" s="145" t="s">
        <v>177</v>
      </c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</row>
    <row r="23" spans="1:60" outlineLevel="1" x14ac:dyDescent="0.2">
      <c r="A23" s="152"/>
      <c r="B23" s="153"/>
      <c r="C23" s="247" t="s">
        <v>281</v>
      </c>
      <c r="D23" s="248"/>
      <c r="E23" s="248"/>
      <c r="F23" s="248"/>
      <c r="G23" s="248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45"/>
      <c r="Z23" s="145"/>
      <c r="AA23" s="145"/>
      <c r="AB23" s="145"/>
      <c r="AC23" s="145"/>
      <c r="AD23" s="145"/>
      <c r="AE23" s="145"/>
      <c r="AF23" s="145"/>
      <c r="AG23" s="145" t="s">
        <v>207</v>
      </c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</row>
    <row r="24" spans="1:60" outlineLevel="1" x14ac:dyDescent="0.2">
      <c r="A24" s="152"/>
      <c r="B24" s="153"/>
      <c r="C24" s="178" t="s">
        <v>184</v>
      </c>
      <c r="D24" s="157"/>
      <c r="E24" s="158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45"/>
      <c r="Z24" s="145"/>
      <c r="AA24" s="145"/>
      <c r="AB24" s="145"/>
      <c r="AC24" s="145"/>
      <c r="AD24" s="145"/>
      <c r="AE24" s="145"/>
      <c r="AF24" s="145"/>
      <c r="AG24" s="145" t="s">
        <v>178</v>
      </c>
      <c r="AH24" s="145">
        <v>0</v>
      </c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</row>
    <row r="25" spans="1:60" outlineLevel="1" x14ac:dyDescent="0.2">
      <c r="A25" s="152"/>
      <c r="B25" s="153"/>
      <c r="C25" s="178" t="s">
        <v>884</v>
      </c>
      <c r="D25" s="157"/>
      <c r="E25" s="158">
        <v>76.09</v>
      </c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45"/>
      <c r="Z25" s="145"/>
      <c r="AA25" s="145"/>
      <c r="AB25" s="145"/>
      <c r="AC25" s="145"/>
      <c r="AD25" s="145"/>
      <c r="AE25" s="145"/>
      <c r="AF25" s="145"/>
      <c r="AG25" s="145" t="s">
        <v>178</v>
      </c>
      <c r="AH25" s="145">
        <v>0</v>
      </c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</row>
    <row r="26" spans="1:60" outlineLevel="1" x14ac:dyDescent="0.2">
      <c r="A26" s="152"/>
      <c r="B26" s="153"/>
      <c r="C26" s="239"/>
      <c r="D26" s="240"/>
      <c r="E26" s="240"/>
      <c r="F26" s="240"/>
      <c r="G26" s="240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45"/>
      <c r="Z26" s="145"/>
      <c r="AA26" s="145"/>
      <c r="AB26" s="145"/>
      <c r="AC26" s="145"/>
      <c r="AD26" s="145"/>
      <c r="AE26" s="145"/>
      <c r="AF26" s="145"/>
      <c r="AG26" s="145" t="s">
        <v>179</v>
      </c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</row>
    <row r="27" spans="1:60" ht="22.5" outlineLevel="1" x14ac:dyDescent="0.2">
      <c r="A27" s="166">
        <v>4</v>
      </c>
      <c r="B27" s="167" t="s">
        <v>187</v>
      </c>
      <c r="C27" s="177" t="s">
        <v>885</v>
      </c>
      <c r="D27" s="168" t="s">
        <v>181</v>
      </c>
      <c r="E27" s="169">
        <v>90.083150000000003</v>
      </c>
      <c r="F27" s="170"/>
      <c r="G27" s="171">
        <f>ROUND(E27*F27,2)</f>
        <v>0</v>
      </c>
      <c r="H27" s="170"/>
      <c r="I27" s="171">
        <f>ROUND(E27*H27,2)</f>
        <v>0</v>
      </c>
      <c r="J27" s="170"/>
      <c r="K27" s="171">
        <f>ROUND(E27*J27,2)</f>
        <v>0</v>
      </c>
      <c r="L27" s="171">
        <v>21</v>
      </c>
      <c r="M27" s="171">
        <f>G27*(1+L27/100)</f>
        <v>0</v>
      </c>
      <c r="N27" s="171">
        <v>0</v>
      </c>
      <c r="O27" s="171">
        <f>ROUND(E27*N27,2)</f>
        <v>0</v>
      </c>
      <c r="P27" s="171">
        <v>0</v>
      </c>
      <c r="Q27" s="171">
        <f>ROUND(E27*P27,2)</f>
        <v>0</v>
      </c>
      <c r="R27" s="171" t="s">
        <v>277</v>
      </c>
      <c r="S27" s="171" t="s">
        <v>182</v>
      </c>
      <c r="T27" s="172" t="s">
        <v>182</v>
      </c>
      <c r="U27" s="155">
        <v>0.65</v>
      </c>
      <c r="V27" s="155">
        <f>ROUND(E27*U27,2)</f>
        <v>58.55</v>
      </c>
      <c r="W27" s="155"/>
      <c r="X27" s="155" t="s">
        <v>176</v>
      </c>
      <c r="Y27" s="145"/>
      <c r="Z27" s="145"/>
      <c r="AA27" s="145"/>
      <c r="AB27" s="145"/>
      <c r="AC27" s="145"/>
      <c r="AD27" s="145"/>
      <c r="AE27" s="145"/>
      <c r="AF27" s="145"/>
      <c r="AG27" s="145" t="s">
        <v>177</v>
      </c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</row>
    <row r="28" spans="1:60" outlineLevel="1" x14ac:dyDescent="0.2">
      <c r="A28" s="152"/>
      <c r="B28" s="153"/>
      <c r="C28" s="178" t="s">
        <v>184</v>
      </c>
      <c r="D28" s="157"/>
      <c r="E28" s="158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45"/>
      <c r="Z28" s="145"/>
      <c r="AA28" s="145"/>
      <c r="AB28" s="145"/>
      <c r="AC28" s="145"/>
      <c r="AD28" s="145"/>
      <c r="AE28" s="145"/>
      <c r="AF28" s="145"/>
      <c r="AG28" s="145" t="s">
        <v>178</v>
      </c>
      <c r="AH28" s="145">
        <v>0</v>
      </c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</row>
    <row r="29" spans="1:60" outlineLevel="1" x14ac:dyDescent="0.2">
      <c r="A29" s="152"/>
      <c r="B29" s="153"/>
      <c r="C29" s="178" t="s">
        <v>876</v>
      </c>
      <c r="D29" s="157"/>
      <c r="E29" s="158">
        <v>158.02215000000001</v>
      </c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45"/>
      <c r="Z29" s="145"/>
      <c r="AA29" s="145"/>
      <c r="AB29" s="145"/>
      <c r="AC29" s="145"/>
      <c r="AD29" s="145"/>
      <c r="AE29" s="145"/>
      <c r="AF29" s="145"/>
      <c r="AG29" s="145" t="s">
        <v>178</v>
      </c>
      <c r="AH29" s="145">
        <v>0</v>
      </c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</row>
    <row r="30" spans="1:60" outlineLevel="1" x14ac:dyDescent="0.2">
      <c r="A30" s="152"/>
      <c r="B30" s="153"/>
      <c r="C30" s="178" t="s">
        <v>877</v>
      </c>
      <c r="D30" s="157"/>
      <c r="E30" s="158">
        <v>8.1509999999999998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45"/>
      <c r="Z30" s="145"/>
      <c r="AA30" s="145"/>
      <c r="AB30" s="145"/>
      <c r="AC30" s="145"/>
      <c r="AD30" s="145"/>
      <c r="AE30" s="145"/>
      <c r="AF30" s="145"/>
      <c r="AG30" s="145" t="s">
        <v>178</v>
      </c>
      <c r="AH30" s="145">
        <v>0</v>
      </c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</row>
    <row r="31" spans="1:60" outlineLevel="1" x14ac:dyDescent="0.2">
      <c r="A31" s="152"/>
      <c r="B31" s="153"/>
      <c r="C31" s="178" t="s">
        <v>886</v>
      </c>
      <c r="D31" s="157"/>
      <c r="E31" s="158">
        <v>-76.09</v>
      </c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45"/>
      <c r="Z31" s="145"/>
      <c r="AA31" s="145"/>
      <c r="AB31" s="145"/>
      <c r="AC31" s="145"/>
      <c r="AD31" s="145"/>
      <c r="AE31" s="145"/>
      <c r="AF31" s="145"/>
      <c r="AG31" s="145" t="s">
        <v>178</v>
      </c>
      <c r="AH31" s="145">
        <v>0</v>
      </c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</row>
    <row r="32" spans="1:60" outlineLevel="1" x14ac:dyDescent="0.2">
      <c r="A32" s="152"/>
      <c r="B32" s="153"/>
      <c r="C32" s="239"/>
      <c r="D32" s="240"/>
      <c r="E32" s="240"/>
      <c r="F32" s="240"/>
      <c r="G32" s="240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45"/>
      <c r="Z32" s="145"/>
      <c r="AA32" s="145"/>
      <c r="AB32" s="145"/>
      <c r="AC32" s="145"/>
      <c r="AD32" s="145"/>
      <c r="AE32" s="145"/>
      <c r="AF32" s="145"/>
      <c r="AG32" s="145" t="s">
        <v>179</v>
      </c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</row>
    <row r="33" spans="1:60" ht="22.5" outlineLevel="1" x14ac:dyDescent="0.2">
      <c r="A33" s="166">
        <v>5</v>
      </c>
      <c r="B33" s="167" t="s">
        <v>189</v>
      </c>
      <c r="C33" s="177" t="s">
        <v>715</v>
      </c>
      <c r="D33" s="168" t="s">
        <v>181</v>
      </c>
      <c r="E33" s="169">
        <v>90.083150000000003</v>
      </c>
      <c r="F33" s="170"/>
      <c r="G33" s="171">
        <f>ROUND(E33*F33,2)</f>
        <v>0</v>
      </c>
      <c r="H33" s="170"/>
      <c r="I33" s="171">
        <f>ROUND(E33*H33,2)</f>
        <v>0</v>
      </c>
      <c r="J33" s="170"/>
      <c r="K33" s="171">
        <f>ROUND(E33*J33,2)</f>
        <v>0</v>
      </c>
      <c r="L33" s="171">
        <v>21</v>
      </c>
      <c r="M33" s="171">
        <f>G33*(1+L33/100)</f>
        <v>0</v>
      </c>
      <c r="N33" s="171">
        <v>0</v>
      </c>
      <c r="O33" s="171">
        <f>ROUND(E33*N33,2)</f>
        <v>0</v>
      </c>
      <c r="P33" s="171">
        <v>0</v>
      </c>
      <c r="Q33" s="171">
        <f>ROUND(E33*P33,2)</f>
        <v>0</v>
      </c>
      <c r="R33" s="171" t="s">
        <v>277</v>
      </c>
      <c r="S33" s="171" t="s">
        <v>182</v>
      </c>
      <c r="T33" s="172" t="s">
        <v>182</v>
      </c>
      <c r="U33" s="155">
        <v>0.2</v>
      </c>
      <c r="V33" s="155">
        <f>ROUND(E33*U33,2)</f>
        <v>18.02</v>
      </c>
      <c r="W33" s="155"/>
      <c r="X33" s="155" t="s">
        <v>176</v>
      </c>
      <c r="Y33" s="145"/>
      <c r="Z33" s="145"/>
      <c r="AA33" s="145"/>
      <c r="AB33" s="145"/>
      <c r="AC33" s="145"/>
      <c r="AD33" s="145"/>
      <c r="AE33" s="145"/>
      <c r="AF33" s="145"/>
      <c r="AG33" s="145" t="s">
        <v>177</v>
      </c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</row>
    <row r="34" spans="1:60" outlineLevel="1" x14ac:dyDescent="0.2">
      <c r="A34" s="152"/>
      <c r="B34" s="153"/>
      <c r="C34" s="247" t="s">
        <v>716</v>
      </c>
      <c r="D34" s="248"/>
      <c r="E34" s="248"/>
      <c r="F34" s="248"/>
      <c r="G34" s="248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45"/>
      <c r="Z34" s="145"/>
      <c r="AA34" s="145"/>
      <c r="AB34" s="145"/>
      <c r="AC34" s="145"/>
      <c r="AD34" s="145"/>
      <c r="AE34" s="145"/>
      <c r="AF34" s="145"/>
      <c r="AG34" s="145" t="s">
        <v>207</v>
      </c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</row>
    <row r="35" spans="1:60" outlineLevel="1" x14ac:dyDescent="0.2">
      <c r="A35" s="152"/>
      <c r="B35" s="153"/>
      <c r="C35" s="249" t="s">
        <v>190</v>
      </c>
      <c r="D35" s="250"/>
      <c r="E35" s="250"/>
      <c r="F35" s="250"/>
      <c r="G35" s="250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45"/>
      <c r="Z35" s="145"/>
      <c r="AA35" s="145"/>
      <c r="AB35" s="145"/>
      <c r="AC35" s="145"/>
      <c r="AD35" s="145"/>
      <c r="AE35" s="145"/>
      <c r="AF35" s="145"/>
      <c r="AG35" s="145" t="s">
        <v>191</v>
      </c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</row>
    <row r="36" spans="1:60" outlineLevel="1" x14ac:dyDescent="0.2">
      <c r="A36" s="152"/>
      <c r="B36" s="153"/>
      <c r="C36" s="178" t="s">
        <v>184</v>
      </c>
      <c r="D36" s="157"/>
      <c r="E36" s="158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45"/>
      <c r="Z36" s="145"/>
      <c r="AA36" s="145"/>
      <c r="AB36" s="145"/>
      <c r="AC36" s="145"/>
      <c r="AD36" s="145"/>
      <c r="AE36" s="145"/>
      <c r="AF36" s="145"/>
      <c r="AG36" s="145" t="s">
        <v>178</v>
      </c>
      <c r="AH36" s="145">
        <v>0</v>
      </c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</row>
    <row r="37" spans="1:60" outlineLevel="1" x14ac:dyDescent="0.2">
      <c r="A37" s="152"/>
      <c r="B37" s="153"/>
      <c r="C37" s="178" t="s">
        <v>876</v>
      </c>
      <c r="D37" s="157"/>
      <c r="E37" s="158">
        <v>158.02215000000001</v>
      </c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45"/>
      <c r="Z37" s="145"/>
      <c r="AA37" s="145"/>
      <c r="AB37" s="145"/>
      <c r="AC37" s="145"/>
      <c r="AD37" s="145"/>
      <c r="AE37" s="145"/>
      <c r="AF37" s="145"/>
      <c r="AG37" s="145" t="s">
        <v>178</v>
      </c>
      <c r="AH37" s="145">
        <v>0</v>
      </c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</row>
    <row r="38" spans="1:60" outlineLevel="1" x14ac:dyDescent="0.2">
      <c r="A38" s="152"/>
      <c r="B38" s="153"/>
      <c r="C38" s="178" t="s">
        <v>877</v>
      </c>
      <c r="D38" s="157"/>
      <c r="E38" s="158">
        <v>8.1509999999999998</v>
      </c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45"/>
      <c r="Z38" s="145"/>
      <c r="AA38" s="145"/>
      <c r="AB38" s="145"/>
      <c r="AC38" s="145"/>
      <c r="AD38" s="145"/>
      <c r="AE38" s="145"/>
      <c r="AF38" s="145"/>
      <c r="AG38" s="145" t="s">
        <v>178</v>
      </c>
      <c r="AH38" s="145">
        <v>0</v>
      </c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</row>
    <row r="39" spans="1:60" outlineLevel="1" x14ac:dyDescent="0.2">
      <c r="A39" s="152"/>
      <c r="B39" s="153"/>
      <c r="C39" s="178" t="s">
        <v>886</v>
      </c>
      <c r="D39" s="157"/>
      <c r="E39" s="158">
        <v>-76.09</v>
      </c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45"/>
      <c r="Z39" s="145"/>
      <c r="AA39" s="145"/>
      <c r="AB39" s="145"/>
      <c r="AC39" s="145"/>
      <c r="AD39" s="145"/>
      <c r="AE39" s="145"/>
      <c r="AF39" s="145"/>
      <c r="AG39" s="145" t="s">
        <v>178</v>
      </c>
      <c r="AH39" s="145">
        <v>0</v>
      </c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</row>
    <row r="40" spans="1:60" outlineLevel="1" x14ac:dyDescent="0.2">
      <c r="A40" s="152"/>
      <c r="B40" s="153"/>
      <c r="C40" s="239"/>
      <c r="D40" s="240"/>
      <c r="E40" s="240"/>
      <c r="F40" s="240"/>
      <c r="G40" s="240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45"/>
      <c r="Z40" s="145"/>
      <c r="AA40" s="145"/>
      <c r="AB40" s="145"/>
      <c r="AC40" s="145"/>
      <c r="AD40" s="145"/>
      <c r="AE40" s="145"/>
      <c r="AF40" s="145"/>
      <c r="AG40" s="145" t="s">
        <v>179</v>
      </c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</row>
    <row r="41" spans="1:60" outlineLevel="1" x14ac:dyDescent="0.2">
      <c r="A41" s="166">
        <v>6</v>
      </c>
      <c r="B41" s="167" t="s">
        <v>887</v>
      </c>
      <c r="C41" s="177" t="s">
        <v>888</v>
      </c>
      <c r="D41" s="168" t="s">
        <v>181</v>
      </c>
      <c r="E41" s="169">
        <v>76.09</v>
      </c>
      <c r="F41" s="170"/>
      <c r="G41" s="171">
        <f>ROUND(E41*F41,2)</f>
        <v>0</v>
      </c>
      <c r="H41" s="170"/>
      <c r="I41" s="171">
        <f>ROUND(E41*H41,2)</f>
        <v>0</v>
      </c>
      <c r="J41" s="170"/>
      <c r="K41" s="171">
        <f>ROUND(E41*J41,2)</f>
        <v>0</v>
      </c>
      <c r="L41" s="171">
        <v>21</v>
      </c>
      <c r="M41" s="171">
        <f>G41*(1+L41/100)</f>
        <v>0</v>
      </c>
      <c r="N41" s="171">
        <v>0</v>
      </c>
      <c r="O41" s="171">
        <f>ROUND(E41*N41,2)</f>
        <v>0</v>
      </c>
      <c r="P41" s="171">
        <v>0</v>
      </c>
      <c r="Q41" s="171">
        <f>ROUND(E41*P41,2)</f>
        <v>0</v>
      </c>
      <c r="R41" s="171" t="s">
        <v>277</v>
      </c>
      <c r="S41" s="171" t="s">
        <v>182</v>
      </c>
      <c r="T41" s="172" t="s">
        <v>182</v>
      </c>
      <c r="U41" s="155">
        <v>0</v>
      </c>
      <c r="V41" s="155">
        <f>ROUND(E41*U41,2)</f>
        <v>0</v>
      </c>
      <c r="W41" s="155"/>
      <c r="X41" s="155" t="s">
        <v>176</v>
      </c>
      <c r="Y41" s="145"/>
      <c r="Z41" s="145"/>
      <c r="AA41" s="145"/>
      <c r="AB41" s="145"/>
      <c r="AC41" s="145"/>
      <c r="AD41" s="145"/>
      <c r="AE41" s="145"/>
      <c r="AF41" s="145"/>
      <c r="AG41" s="145" t="s">
        <v>177</v>
      </c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</row>
    <row r="42" spans="1:60" outlineLevel="1" x14ac:dyDescent="0.2">
      <c r="A42" s="152"/>
      <c r="B42" s="153"/>
      <c r="C42" s="178" t="s">
        <v>184</v>
      </c>
      <c r="D42" s="157"/>
      <c r="E42" s="158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45"/>
      <c r="Z42" s="145"/>
      <c r="AA42" s="145"/>
      <c r="AB42" s="145"/>
      <c r="AC42" s="145"/>
      <c r="AD42" s="145"/>
      <c r="AE42" s="145"/>
      <c r="AF42" s="145"/>
      <c r="AG42" s="145" t="s">
        <v>178</v>
      </c>
      <c r="AH42" s="145">
        <v>0</v>
      </c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</row>
    <row r="43" spans="1:60" outlineLevel="1" x14ac:dyDescent="0.2">
      <c r="A43" s="152"/>
      <c r="B43" s="153"/>
      <c r="C43" s="178" t="s">
        <v>884</v>
      </c>
      <c r="D43" s="157"/>
      <c r="E43" s="158">
        <v>76.09</v>
      </c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45"/>
      <c r="Z43" s="145"/>
      <c r="AA43" s="145"/>
      <c r="AB43" s="145"/>
      <c r="AC43" s="145"/>
      <c r="AD43" s="145"/>
      <c r="AE43" s="145"/>
      <c r="AF43" s="145"/>
      <c r="AG43" s="145" t="s">
        <v>178</v>
      </c>
      <c r="AH43" s="145">
        <v>0</v>
      </c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</row>
    <row r="44" spans="1:60" outlineLevel="1" x14ac:dyDescent="0.2">
      <c r="A44" s="152"/>
      <c r="B44" s="153"/>
      <c r="C44" s="239"/>
      <c r="D44" s="240"/>
      <c r="E44" s="240"/>
      <c r="F44" s="240"/>
      <c r="G44" s="240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45"/>
      <c r="Z44" s="145"/>
      <c r="AA44" s="145"/>
      <c r="AB44" s="145"/>
      <c r="AC44" s="145"/>
      <c r="AD44" s="145"/>
      <c r="AE44" s="145"/>
      <c r="AF44" s="145"/>
      <c r="AG44" s="145" t="s">
        <v>179</v>
      </c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</row>
    <row r="45" spans="1:60" ht="22.5" outlineLevel="1" x14ac:dyDescent="0.2">
      <c r="A45" s="166">
        <v>7</v>
      </c>
      <c r="B45" s="167" t="s">
        <v>195</v>
      </c>
      <c r="C45" s="177" t="s">
        <v>283</v>
      </c>
      <c r="D45" s="168" t="s">
        <v>181</v>
      </c>
      <c r="E45" s="169">
        <v>9.4079999999999995</v>
      </c>
      <c r="F45" s="170"/>
      <c r="G45" s="171">
        <f>ROUND(E45*F45,2)</f>
        <v>0</v>
      </c>
      <c r="H45" s="170"/>
      <c r="I45" s="171">
        <f>ROUND(E45*H45,2)</f>
        <v>0</v>
      </c>
      <c r="J45" s="170"/>
      <c r="K45" s="171">
        <f>ROUND(E45*J45,2)</f>
        <v>0</v>
      </c>
      <c r="L45" s="171">
        <v>21</v>
      </c>
      <c r="M45" s="171">
        <f>G45*(1+L45/100)</f>
        <v>0</v>
      </c>
      <c r="N45" s="171">
        <v>0</v>
      </c>
      <c r="O45" s="171">
        <f>ROUND(E45*N45,2)</f>
        <v>0</v>
      </c>
      <c r="P45" s="171">
        <v>0</v>
      </c>
      <c r="Q45" s="171">
        <f>ROUND(E45*P45,2)</f>
        <v>0</v>
      </c>
      <c r="R45" s="171" t="s">
        <v>284</v>
      </c>
      <c r="S45" s="171" t="s">
        <v>182</v>
      </c>
      <c r="T45" s="172" t="s">
        <v>182</v>
      </c>
      <c r="U45" s="155">
        <v>0</v>
      </c>
      <c r="V45" s="155">
        <f>ROUND(E45*U45,2)</f>
        <v>0</v>
      </c>
      <c r="W45" s="155"/>
      <c r="X45" s="155" t="s">
        <v>196</v>
      </c>
      <c r="Y45" s="145"/>
      <c r="Z45" s="145"/>
      <c r="AA45" s="145"/>
      <c r="AB45" s="145"/>
      <c r="AC45" s="145"/>
      <c r="AD45" s="145"/>
      <c r="AE45" s="145"/>
      <c r="AF45" s="145"/>
      <c r="AG45" s="145" t="s">
        <v>285</v>
      </c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</row>
    <row r="46" spans="1:60" outlineLevel="1" x14ac:dyDescent="0.2">
      <c r="A46" s="152"/>
      <c r="B46" s="153"/>
      <c r="C46" s="247" t="s">
        <v>286</v>
      </c>
      <c r="D46" s="248"/>
      <c r="E46" s="248"/>
      <c r="F46" s="248"/>
      <c r="G46" s="248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45"/>
      <c r="Z46" s="145"/>
      <c r="AA46" s="145"/>
      <c r="AB46" s="145"/>
      <c r="AC46" s="145"/>
      <c r="AD46" s="145"/>
      <c r="AE46" s="145"/>
      <c r="AF46" s="145"/>
      <c r="AG46" s="145" t="s">
        <v>207</v>
      </c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74" t="str">
        <f>C46</f>
        <v>popř. lesní půdy s naložením, vodorovným přemístěním a složením na hromady nebo se zpětným přemístěním a rozprostřením.</v>
      </c>
      <c r="BB46" s="145"/>
      <c r="BC46" s="145"/>
      <c r="BD46" s="145"/>
      <c r="BE46" s="145"/>
      <c r="BF46" s="145"/>
      <c r="BG46" s="145"/>
      <c r="BH46" s="145"/>
    </row>
    <row r="47" spans="1:60" outlineLevel="1" x14ac:dyDescent="0.2">
      <c r="A47" s="152"/>
      <c r="B47" s="153"/>
      <c r="C47" s="249" t="s">
        <v>197</v>
      </c>
      <c r="D47" s="250"/>
      <c r="E47" s="250"/>
      <c r="F47" s="250"/>
      <c r="G47" s="250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45"/>
      <c r="Z47" s="145"/>
      <c r="AA47" s="145"/>
      <c r="AB47" s="145"/>
      <c r="AC47" s="145"/>
      <c r="AD47" s="145"/>
      <c r="AE47" s="145"/>
      <c r="AF47" s="145"/>
      <c r="AG47" s="145" t="s">
        <v>191</v>
      </c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</row>
    <row r="48" spans="1:60" outlineLevel="1" x14ac:dyDescent="0.2">
      <c r="A48" s="152"/>
      <c r="B48" s="153"/>
      <c r="C48" s="178" t="s">
        <v>184</v>
      </c>
      <c r="D48" s="157"/>
      <c r="E48" s="158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45"/>
      <c r="Z48" s="145"/>
      <c r="AA48" s="145"/>
      <c r="AB48" s="145"/>
      <c r="AC48" s="145"/>
      <c r="AD48" s="145"/>
      <c r="AE48" s="145"/>
      <c r="AF48" s="145"/>
      <c r="AG48" s="145" t="s">
        <v>178</v>
      </c>
      <c r="AH48" s="145">
        <v>0</v>
      </c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</row>
    <row r="49" spans="1:60" outlineLevel="1" x14ac:dyDescent="0.2">
      <c r="A49" s="152"/>
      <c r="B49" s="153"/>
      <c r="C49" s="178" t="s">
        <v>889</v>
      </c>
      <c r="D49" s="157"/>
      <c r="E49" s="158">
        <v>9.4079999999999995</v>
      </c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45"/>
      <c r="Z49" s="145"/>
      <c r="AA49" s="145"/>
      <c r="AB49" s="145"/>
      <c r="AC49" s="145"/>
      <c r="AD49" s="145"/>
      <c r="AE49" s="145"/>
      <c r="AF49" s="145"/>
      <c r="AG49" s="145" t="s">
        <v>178</v>
      </c>
      <c r="AH49" s="145">
        <v>0</v>
      </c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</row>
    <row r="50" spans="1:60" outlineLevel="1" x14ac:dyDescent="0.2">
      <c r="A50" s="152"/>
      <c r="B50" s="153"/>
      <c r="C50" s="239"/>
      <c r="D50" s="240"/>
      <c r="E50" s="240"/>
      <c r="F50" s="240"/>
      <c r="G50" s="240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45"/>
      <c r="Z50" s="145"/>
      <c r="AA50" s="145"/>
      <c r="AB50" s="145"/>
      <c r="AC50" s="145"/>
      <c r="AD50" s="145"/>
      <c r="AE50" s="145"/>
      <c r="AF50" s="145"/>
      <c r="AG50" s="145" t="s">
        <v>179</v>
      </c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</row>
    <row r="51" spans="1:60" ht="22.5" outlineLevel="1" x14ac:dyDescent="0.2">
      <c r="A51" s="166">
        <v>8</v>
      </c>
      <c r="B51" s="167" t="s">
        <v>890</v>
      </c>
      <c r="C51" s="177" t="s">
        <v>891</v>
      </c>
      <c r="D51" s="168" t="s">
        <v>181</v>
      </c>
      <c r="E51" s="169">
        <v>22.737300000000001</v>
      </c>
      <c r="F51" s="170"/>
      <c r="G51" s="171">
        <f>ROUND(E51*F51,2)</f>
        <v>0</v>
      </c>
      <c r="H51" s="170"/>
      <c r="I51" s="171">
        <f>ROUND(E51*H51,2)</f>
        <v>0</v>
      </c>
      <c r="J51" s="170"/>
      <c r="K51" s="171">
        <f>ROUND(E51*J51,2)</f>
        <v>0</v>
      </c>
      <c r="L51" s="171">
        <v>21</v>
      </c>
      <c r="M51" s="171">
        <f>G51*(1+L51/100)</f>
        <v>0</v>
      </c>
      <c r="N51" s="171">
        <v>0</v>
      </c>
      <c r="O51" s="171">
        <f>ROUND(E51*N51,2)</f>
        <v>0</v>
      </c>
      <c r="P51" s="171">
        <v>0</v>
      </c>
      <c r="Q51" s="171">
        <f>ROUND(E51*P51,2)</f>
        <v>0</v>
      </c>
      <c r="R51" s="171" t="s">
        <v>284</v>
      </c>
      <c r="S51" s="171" t="s">
        <v>182</v>
      </c>
      <c r="T51" s="172" t="s">
        <v>182</v>
      </c>
      <c r="U51" s="155">
        <v>0</v>
      </c>
      <c r="V51" s="155">
        <f>ROUND(E51*U51,2)</f>
        <v>0</v>
      </c>
      <c r="W51" s="155"/>
      <c r="X51" s="155" t="s">
        <v>196</v>
      </c>
      <c r="Y51" s="145"/>
      <c r="Z51" s="145"/>
      <c r="AA51" s="145"/>
      <c r="AB51" s="145"/>
      <c r="AC51" s="145"/>
      <c r="AD51" s="145"/>
      <c r="AE51" s="145"/>
      <c r="AF51" s="145"/>
      <c r="AG51" s="145" t="s">
        <v>285</v>
      </c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</row>
    <row r="52" spans="1:60" outlineLevel="1" x14ac:dyDescent="0.2">
      <c r="A52" s="152"/>
      <c r="B52" s="153"/>
      <c r="C52" s="247" t="s">
        <v>286</v>
      </c>
      <c r="D52" s="248"/>
      <c r="E52" s="248"/>
      <c r="F52" s="248"/>
      <c r="G52" s="248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45"/>
      <c r="Z52" s="145"/>
      <c r="AA52" s="145"/>
      <c r="AB52" s="145"/>
      <c r="AC52" s="145"/>
      <c r="AD52" s="145"/>
      <c r="AE52" s="145"/>
      <c r="AF52" s="145"/>
      <c r="AG52" s="145" t="s">
        <v>207</v>
      </c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74" t="str">
        <f>C52</f>
        <v>popř. lesní půdy s naložením, vodorovným přemístěním a složením na hromady nebo se zpětným přemístěním a rozprostřením.</v>
      </c>
      <c r="BB52" s="145"/>
      <c r="BC52" s="145"/>
      <c r="BD52" s="145"/>
      <c r="BE52" s="145"/>
      <c r="BF52" s="145"/>
      <c r="BG52" s="145"/>
      <c r="BH52" s="145"/>
    </row>
    <row r="53" spans="1:60" outlineLevel="1" x14ac:dyDescent="0.2">
      <c r="A53" s="152"/>
      <c r="B53" s="153"/>
      <c r="C53" s="178" t="s">
        <v>892</v>
      </c>
      <c r="D53" s="157"/>
      <c r="E53" s="158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45"/>
      <c r="Z53" s="145"/>
      <c r="AA53" s="145"/>
      <c r="AB53" s="145"/>
      <c r="AC53" s="145"/>
      <c r="AD53" s="145"/>
      <c r="AE53" s="145"/>
      <c r="AF53" s="145"/>
      <c r="AG53" s="145" t="s">
        <v>178</v>
      </c>
      <c r="AH53" s="145">
        <v>0</v>
      </c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</row>
    <row r="54" spans="1:60" outlineLevel="1" x14ac:dyDescent="0.2">
      <c r="A54" s="152"/>
      <c r="B54" s="153"/>
      <c r="C54" s="178" t="s">
        <v>184</v>
      </c>
      <c r="D54" s="157"/>
      <c r="E54" s="158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45"/>
      <c r="Z54" s="145"/>
      <c r="AA54" s="145"/>
      <c r="AB54" s="145"/>
      <c r="AC54" s="145"/>
      <c r="AD54" s="145"/>
      <c r="AE54" s="145"/>
      <c r="AF54" s="145"/>
      <c r="AG54" s="145" t="s">
        <v>178</v>
      </c>
      <c r="AH54" s="145">
        <v>0</v>
      </c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</row>
    <row r="55" spans="1:60" outlineLevel="1" x14ac:dyDescent="0.2">
      <c r="A55" s="152"/>
      <c r="B55" s="153"/>
      <c r="C55" s="178" t="s">
        <v>893</v>
      </c>
      <c r="D55" s="157"/>
      <c r="E55" s="158">
        <v>32.145299999999999</v>
      </c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45"/>
      <c r="Z55" s="145"/>
      <c r="AA55" s="145"/>
      <c r="AB55" s="145"/>
      <c r="AC55" s="145"/>
      <c r="AD55" s="145"/>
      <c r="AE55" s="145"/>
      <c r="AF55" s="145"/>
      <c r="AG55" s="145" t="s">
        <v>178</v>
      </c>
      <c r="AH55" s="145">
        <v>0</v>
      </c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</row>
    <row r="56" spans="1:60" outlineLevel="1" x14ac:dyDescent="0.2">
      <c r="A56" s="152"/>
      <c r="B56" s="153"/>
      <c r="C56" s="178" t="s">
        <v>894</v>
      </c>
      <c r="D56" s="157"/>
      <c r="E56" s="158">
        <v>-9.4079999999999995</v>
      </c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45"/>
      <c r="Z56" s="145"/>
      <c r="AA56" s="145"/>
      <c r="AB56" s="145"/>
      <c r="AC56" s="145"/>
      <c r="AD56" s="145"/>
      <c r="AE56" s="145"/>
      <c r="AF56" s="145"/>
      <c r="AG56" s="145" t="s">
        <v>178</v>
      </c>
      <c r="AH56" s="145">
        <v>0</v>
      </c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</row>
    <row r="57" spans="1:60" outlineLevel="1" x14ac:dyDescent="0.2">
      <c r="A57" s="152"/>
      <c r="B57" s="153"/>
      <c r="C57" s="239"/>
      <c r="D57" s="240"/>
      <c r="E57" s="240"/>
      <c r="F57" s="240"/>
      <c r="G57" s="240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45"/>
      <c r="Z57" s="145"/>
      <c r="AA57" s="145"/>
      <c r="AB57" s="145"/>
      <c r="AC57" s="145"/>
      <c r="AD57" s="145"/>
      <c r="AE57" s="145"/>
      <c r="AF57" s="145"/>
      <c r="AG57" s="145" t="s">
        <v>179</v>
      </c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</row>
    <row r="58" spans="1:60" x14ac:dyDescent="0.2">
      <c r="A58" s="160" t="s">
        <v>171</v>
      </c>
      <c r="B58" s="161" t="s">
        <v>70</v>
      </c>
      <c r="C58" s="176" t="s">
        <v>71</v>
      </c>
      <c r="D58" s="162"/>
      <c r="E58" s="163"/>
      <c r="F58" s="164"/>
      <c r="G58" s="164">
        <f>SUMIF(AG59:AG93,"&lt;&gt;NOR",G59:G93)</f>
        <v>0</v>
      </c>
      <c r="H58" s="164"/>
      <c r="I58" s="164">
        <f>SUM(I59:I93)</f>
        <v>0</v>
      </c>
      <c r="J58" s="164"/>
      <c r="K58" s="164">
        <f>SUM(K59:K93)</f>
        <v>0</v>
      </c>
      <c r="L58" s="164"/>
      <c r="M58" s="164">
        <f>SUM(M59:M93)</f>
        <v>0</v>
      </c>
      <c r="N58" s="164"/>
      <c r="O58" s="164">
        <f>SUM(O59:O93)</f>
        <v>20.549999999999997</v>
      </c>
      <c r="P58" s="164"/>
      <c r="Q58" s="164">
        <f>SUM(Q59:Q93)</f>
        <v>0</v>
      </c>
      <c r="R58" s="164"/>
      <c r="S58" s="164"/>
      <c r="T58" s="165"/>
      <c r="U58" s="159"/>
      <c r="V58" s="159">
        <f>SUM(V59:V93)</f>
        <v>31.839999999999996</v>
      </c>
      <c r="W58" s="159"/>
      <c r="X58" s="159"/>
      <c r="AG58" t="s">
        <v>172</v>
      </c>
    </row>
    <row r="59" spans="1:60" outlineLevel="1" x14ac:dyDescent="0.2">
      <c r="A59" s="166">
        <v>9</v>
      </c>
      <c r="B59" s="167" t="s">
        <v>895</v>
      </c>
      <c r="C59" s="177" t="s">
        <v>896</v>
      </c>
      <c r="D59" s="168" t="s">
        <v>193</v>
      </c>
      <c r="E59" s="169">
        <v>3.36</v>
      </c>
      <c r="F59" s="170"/>
      <c r="G59" s="171">
        <f>ROUND(E59*F59,2)</f>
        <v>0</v>
      </c>
      <c r="H59" s="170"/>
      <c r="I59" s="171">
        <f>ROUND(E59*H59,2)</f>
        <v>0</v>
      </c>
      <c r="J59" s="170"/>
      <c r="K59" s="171">
        <f>ROUND(E59*J59,2)</f>
        <v>0</v>
      </c>
      <c r="L59" s="171">
        <v>21</v>
      </c>
      <c r="M59" s="171">
        <f>G59*(1+L59/100)</f>
        <v>0</v>
      </c>
      <c r="N59" s="171">
        <v>3.9199999999999999E-2</v>
      </c>
      <c r="O59" s="171">
        <f>ROUND(E59*N59,2)</f>
        <v>0.13</v>
      </c>
      <c r="P59" s="171">
        <v>0</v>
      </c>
      <c r="Q59" s="171">
        <f>ROUND(E59*P59,2)</f>
        <v>0</v>
      </c>
      <c r="R59" s="171" t="s">
        <v>205</v>
      </c>
      <c r="S59" s="171" t="s">
        <v>182</v>
      </c>
      <c r="T59" s="172" t="s">
        <v>182</v>
      </c>
      <c r="U59" s="155">
        <v>1.6</v>
      </c>
      <c r="V59" s="155">
        <f>ROUND(E59*U59,2)</f>
        <v>5.38</v>
      </c>
      <c r="W59" s="155"/>
      <c r="X59" s="155" t="s">
        <v>176</v>
      </c>
      <c r="Y59" s="145"/>
      <c r="Z59" s="145"/>
      <c r="AA59" s="145"/>
      <c r="AB59" s="145"/>
      <c r="AC59" s="145"/>
      <c r="AD59" s="145"/>
      <c r="AE59" s="145"/>
      <c r="AF59" s="145"/>
      <c r="AG59" s="145" t="s">
        <v>177</v>
      </c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</row>
    <row r="60" spans="1:60" ht="22.5" outlineLevel="1" x14ac:dyDescent="0.2">
      <c r="A60" s="152"/>
      <c r="B60" s="153"/>
      <c r="C60" s="247" t="s">
        <v>897</v>
      </c>
      <c r="D60" s="248"/>
      <c r="E60" s="248"/>
      <c r="F60" s="248"/>
      <c r="G60" s="248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45"/>
      <c r="Z60" s="145"/>
      <c r="AA60" s="145"/>
      <c r="AB60" s="145"/>
      <c r="AC60" s="145"/>
      <c r="AD60" s="145"/>
      <c r="AE60" s="145"/>
      <c r="AF60" s="145"/>
      <c r="AG60" s="145" t="s">
        <v>207</v>
      </c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74" t="str">
        <f>C60</f>
        <v>svislé nebo šikmé (odkloněné) , půdorysně přímé nebo zalomené, stěn základových desek ve volných nebo zapažených jámách, rýhách, šachtách, včetně případných vzpěr,</v>
      </c>
      <c r="BB60" s="145"/>
      <c r="BC60" s="145"/>
      <c r="BD60" s="145"/>
      <c r="BE60" s="145"/>
      <c r="BF60" s="145"/>
      <c r="BG60" s="145"/>
      <c r="BH60" s="145"/>
    </row>
    <row r="61" spans="1:60" outlineLevel="1" x14ac:dyDescent="0.2">
      <c r="A61" s="152"/>
      <c r="B61" s="153"/>
      <c r="C61" s="178" t="s">
        <v>184</v>
      </c>
      <c r="D61" s="157"/>
      <c r="E61" s="158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45"/>
      <c r="Z61" s="145"/>
      <c r="AA61" s="145"/>
      <c r="AB61" s="145"/>
      <c r="AC61" s="145"/>
      <c r="AD61" s="145"/>
      <c r="AE61" s="145"/>
      <c r="AF61" s="145"/>
      <c r="AG61" s="145" t="s">
        <v>178</v>
      </c>
      <c r="AH61" s="145">
        <v>0</v>
      </c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</row>
    <row r="62" spans="1:60" outlineLevel="1" x14ac:dyDescent="0.2">
      <c r="A62" s="152"/>
      <c r="B62" s="153"/>
      <c r="C62" s="178" t="s">
        <v>898</v>
      </c>
      <c r="D62" s="157"/>
      <c r="E62" s="158">
        <v>2.16</v>
      </c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45"/>
      <c r="Z62" s="145"/>
      <c r="AA62" s="145"/>
      <c r="AB62" s="145"/>
      <c r="AC62" s="145"/>
      <c r="AD62" s="145"/>
      <c r="AE62" s="145"/>
      <c r="AF62" s="145"/>
      <c r="AG62" s="145" t="s">
        <v>178</v>
      </c>
      <c r="AH62" s="145">
        <v>0</v>
      </c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</row>
    <row r="63" spans="1:60" outlineLevel="1" x14ac:dyDescent="0.2">
      <c r="A63" s="152"/>
      <c r="B63" s="153"/>
      <c r="C63" s="178" t="s">
        <v>899</v>
      </c>
      <c r="D63" s="157"/>
      <c r="E63" s="158">
        <v>1.2</v>
      </c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45"/>
      <c r="Z63" s="145"/>
      <c r="AA63" s="145"/>
      <c r="AB63" s="145"/>
      <c r="AC63" s="145"/>
      <c r="AD63" s="145"/>
      <c r="AE63" s="145"/>
      <c r="AF63" s="145"/>
      <c r="AG63" s="145" t="s">
        <v>178</v>
      </c>
      <c r="AH63" s="145">
        <v>0</v>
      </c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</row>
    <row r="64" spans="1:60" outlineLevel="1" x14ac:dyDescent="0.2">
      <c r="A64" s="152"/>
      <c r="B64" s="153"/>
      <c r="C64" s="239"/>
      <c r="D64" s="240"/>
      <c r="E64" s="240"/>
      <c r="F64" s="240"/>
      <c r="G64" s="240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45"/>
      <c r="Z64" s="145"/>
      <c r="AA64" s="145"/>
      <c r="AB64" s="145"/>
      <c r="AC64" s="145"/>
      <c r="AD64" s="145"/>
      <c r="AE64" s="145"/>
      <c r="AF64" s="145"/>
      <c r="AG64" s="145" t="s">
        <v>179</v>
      </c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</row>
    <row r="65" spans="1:60" outlineLevel="1" x14ac:dyDescent="0.2">
      <c r="A65" s="166">
        <v>10</v>
      </c>
      <c r="B65" s="167" t="s">
        <v>900</v>
      </c>
      <c r="C65" s="177" t="s">
        <v>901</v>
      </c>
      <c r="D65" s="168" t="s">
        <v>193</v>
      </c>
      <c r="E65" s="169">
        <v>3.36</v>
      </c>
      <c r="F65" s="170"/>
      <c r="G65" s="171">
        <f>ROUND(E65*F65,2)</f>
        <v>0</v>
      </c>
      <c r="H65" s="170"/>
      <c r="I65" s="171">
        <f>ROUND(E65*H65,2)</f>
        <v>0</v>
      </c>
      <c r="J65" s="170"/>
      <c r="K65" s="171">
        <f>ROUND(E65*J65,2)</f>
        <v>0</v>
      </c>
      <c r="L65" s="171">
        <v>21</v>
      </c>
      <c r="M65" s="171">
        <f>G65*(1+L65/100)</f>
        <v>0</v>
      </c>
      <c r="N65" s="171">
        <v>0</v>
      </c>
      <c r="O65" s="171">
        <f>ROUND(E65*N65,2)</f>
        <v>0</v>
      </c>
      <c r="P65" s="171">
        <v>0</v>
      </c>
      <c r="Q65" s="171">
        <f>ROUND(E65*P65,2)</f>
        <v>0</v>
      </c>
      <c r="R65" s="171" t="s">
        <v>205</v>
      </c>
      <c r="S65" s="171" t="s">
        <v>182</v>
      </c>
      <c r="T65" s="172" t="s">
        <v>182</v>
      </c>
      <c r="U65" s="155">
        <v>0.32</v>
      </c>
      <c r="V65" s="155">
        <f>ROUND(E65*U65,2)</f>
        <v>1.08</v>
      </c>
      <c r="W65" s="155"/>
      <c r="X65" s="155" t="s">
        <v>176</v>
      </c>
      <c r="Y65" s="145"/>
      <c r="Z65" s="145"/>
      <c r="AA65" s="145"/>
      <c r="AB65" s="145"/>
      <c r="AC65" s="145"/>
      <c r="AD65" s="145"/>
      <c r="AE65" s="145"/>
      <c r="AF65" s="145"/>
      <c r="AG65" s="145" t="s">
        <v>177</v>
      </c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</row>
    <row r="66" spans="1:60" ht="22.5" outlineLevel="1" x14ac:dyDescent="0.2">
      <c r="A66" s="152"/>
      <c r="B66" s="153"/>
      <c r="C66" s="247" t="s">
        <v>897</v>
      </c>
      <c r="D66" s="248"/>
      <c r="E66" s="248"/>
      <c r="F66" s="248"/>
      <c r="G66" s="248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45"/>
      <c r="Z66" s="145"/>
      <c r="AA66" s="145"/>
      <c r="AB66" s="145"/>
      <c r="AC66" s="145"/>
      <c r="AD66" s="145"/>
      <c r="AE66" s="145"/>
      <c r="AF66" s="145"/>
      <c r="AG66" s="145" t="s">
        <v>207</v>
      </c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74" t="str">
        <f>C66</f>
        <v>svislé nebo šikmé (odkloněné) , půdorysně přímé nebo zalomené, stěn základových desek ve volných nebo zapažených jámách, rýhách, šachtách, včetně případných vzpěr,</v>
      </c>
      <c r="BB66" s="145"/>
      <c r="BC66" s="145"/>
      <c r="BD66" s="145"/>
      <c r="BE66" s="145"/>
      <c r="BF66" s="145"/>
      <c r="BG66" s="145"/>
      <c r="BH66" s="145"/>
    </row>
    <row r="67" spans="1:60" outlineLevel="1" x14ac:dyDescent="0.2">
      <c r="A67" s="152"/>
      <c r="B67" s="153"/>
      <c r="C67" s="249" t="s">
        <v>902</v>
      </c>
      <c r="D67" s="250"/>
      <c r="E67" s="250"/>
      <c r="F67" s="250"/>
      <c r="G67" s="250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45"/>
      <c r="Z67" s="145"/>
      <c r="AA67" s="145"/>
      <c r="AB67" s="145"/>
      <c r="AC67" s="145"/>
      <c r="AD67" s="145"/>
      <c r="AE67" s="145"/>
      <c r="AF67" s="145"/>
      <c r="AG67" s="145" t="s">
        <v>191</v>
      </c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</row>
    <row r="68" spans="1:60" outlineLevel="1" x14ac:dyDescent="0.2">
      <c r="A68" s="152"/>
      <c r="B68" s="153"/>
      <c r="C68" s="178" t="s">
        <v>184</v>
      </c>
      <c r="D68" s="157"/>
      <c r="E68" s="158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45"/>
      <c r="Z68" s="145"/>
      <c r="AA68" s="145"/>
      <c r="AB68" s="145"/>
      <c r="AC68" s="145"/>
      <c r="AD68" s="145"/>
      <c r="AE68" s="145"/>
      <c r="AF68" s="145"/>
      <c r="AG68" s="145" t="s">
        <v>178</v>
      </c>
      <c r="AH68" s="145">
        <v>0</v>
      </c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</row>
    <row r="69" spans="1:60" outlineLevel="1" x14ac:dyDescent="0.2">
      <c r="A69" s="152"/>
      <c r="B69" s="153"/>
      <c r="C69" s="178" t="s">
        <v>898</v>
      </c>
      <c r="D69" s="157"/>
      <c r="E69" s="158">
        <v>2.16</v>
      </c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45"/>
      <c r="Z69" s="145"/>
      <c r="AA69" s="145"/>
      <c r="AB69" s="145"/>
      <c r="AC69" s="145"/>
      <c r="AD69" s="145"/>
      <c r="AE69" s="145"/>
      <c r="AF69" s="145"/>
      <c r="AG69" s="145" t="s">
        <v>178</v>
      </c>
      <c r="AH69" s="145">
        <v>0</v>
      </c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</row>
    <row r="70" spans="1:60" outlineLevel="1" x14ac:dyDescent="0.2">
      <c r="A70" s="152"/>
      <c r="B70" s="153"/>
      <c r="C70" s="178" t="s">
        <v>899</v>
      </c>
      <c r="D70" s="157"/>
      <c r="E70" s="158">
        <v>1.2</v>
      </c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45"/>
      <c r="Z70" s="145"/>
      <c r="AA70" s="145"/>
      <c r="AB70" s="145"/>
      <c r="AC70" s="145"/>
      <c r="AD70" s="145"/>
      <c r="AE70" s="145"/>
      <c r="AF70" s="145"/>
      <c r="AG70" s="145" t="s">
        <v>178</v>
      </c>
      <c r="AH70" s="145">
        <v>0</v>
      </c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</row>
    <row r="71" spans="1:60" outlineLevel="1" x14ac:dyDescent="0.2">
      <c r="A71" s="152"/>
      <c r="B71" s="153"/>
      <c r="C71" s="239"/>
      <c r="D71" s="240"/>
      <c r="E71" s="240"/>
      <c r="F71" s="240"/>
      <c r="G71" s="240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45"/>
      <c r="Z71" s="145"/>
      <c r="AA71" s="145"/>
      <c r="AB71" s="145"/>
      <c r="AC71" s="145"/>
      <c r="AD71" s="145"/>
      <c r="AE71" s="145"/>
      <c r="AF71" s="145"/>
      <c r="AG71" s="145" t="s">
        <v>179</v>
      </c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</row>
    <row r="72" spans="1:60" outlineLevel="1" x14ac:dyDescent="0.2">
      <c r="A72" s="166">
        <v>11</v>
      </c>
      <c r="B72" s="167" t="s">
        <v>903</v>
      </c>
      <c r="C72" s="177" t="s">
        <v>904</v>
      </c>
      <c r="D72" s="168" t="s">
        <v>193</v>
      </c>
      <c r="E72" s="169">
        <v>7.5</v>
      </c>
      <c r="F72" s="170"/>
      <c r="G72" s="171">
        <f>ROUND(E72*F72,2)</f>
        <v>0</v>
      </c>
      <c r="H72" s="170"/>
      <c r="I72" s="171">
        <f>ROUND(E72*H72,2)</f>
        <v>0</v>
      </c>
      <c r="J72" s="170"/>
      <c r="K72" s="171">
        <f>ROUND(E72*J72,2)</f>
        <v>0</v>
      </c>
      <c r="L72" s="171">
        <v>21</v>
      </c>
      <c r="M72" s="171">
        <f>G72*(1+L72/100)</f>
        <v>0</v>
      </c>
      <c r="N72" s="171">
        <v>0.6</v>
      </c>
      <c r="O72" s="171">
        <f>ROUND(E72*N72,2)</f>
        <v>4.5</v>
      </c>
      <c r="P72" s="171">
        <v>0</v>
      </c>
      <c r="Q72" s="171">
        <f>ROUND(E72*P72,2)</f>
        <v>0</v>
      </c>
      <c r="R72" s="171" t="s">
        <v>205</v>
      </c>
      <c r="S72" s="171" t="s">
        <v>182</v>
      </c>
      <c r="T72" s="172" t="s">
        <v>182</v>
      </c>
      <c r="U72" s="155">
        <v>1</v>
      </c>
      <c r="V72" s="155">
        <f>ROUND(E72*U72,2)</f>
        <v>7.5</v>
      </c>
      <c r="W72" s="155"/>
      <c r="X72" s="155" t="s">
        <v>176</v>
      </c>
      <c r="Y72" s="145"/>
      <c r="Z72" s="145"/>
      <c r="AA72" s="145"/>
      <c r="AB72" s="145"/>
      <c r="AC72" s="145"/>
      <c r="AD72" s="145"/>
      <c r="AE72" s="145"/>
      <c r="AF72" s="145"/>
      <c r="AG72" s="145" t="s">
        <v>177</v>
      </c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</row>
    <row r="73" spans="1:60" outlineLevel="1" x14ac:dyDescent="0.2">
      <c r="A73" s="152"/>
      <c r="B73" s="153"/>
      <c r="C73" s="247" t="s">
        <v>295</v>
      </c>
      <c r="D73" s="248"/>
      <c r="E73" s="248"/>
      <c r="F73" s="248"/>
      <c r="G73" s="248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45"/>
      <c r="Z73" s="145"/>
      <c r="AA73" s="145"/>
      <c r="AB73" s="145"/>
      <c r="AC73" s="145"/>
      <c r="AD73" s="145"/>
      <c r="AE73" s="145"/>
      <c r="AF73" s="145"/>
      <c r="AG73" s="145" t="s">
        <v>207</v>
      </c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</row>
    <row r="74" spans="1:60" outlineLevel="1" x14ac:dyDescent="0.2">
      <c r="A74" s="152"/>
      <c r="B74" s="153"/>
      <c r="C74" s="178" t="s">
        <v>184</v>
      </c>
      <c r="D74" s="157"/>
      <c r="E74" s="158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45"/>
      <c r="Z74" s="145"/>
      <c r="AA74" s="145"/>
      <c r="AB74" s="145"/>
      <c r="AC74" s="145"/>
      <c r="AD74" s="145"/>
      <c r="AE74" s="145"/>
      <c r="AF74" s="145"/>
      <c r="AG74" s="145" t="s">
        <v>178</v>
      </c>
      <c r="AH74" s="145">
        <v>0</v>
      </c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</row>
    <row r="75" spans="1:60" outlineLevel="1" x14ac:dyDescent="0.2">
      <c r="A75" s="152"/>
      <c r="B75" s="153"/>
      <c r="C75" s="178" t="s">
        <v>905</v>
      </c>
      <c r="D75" s="157"/>
      <c r="E75" s="158">
        <v>7.5</v>
      </c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45"/>
      <c r="Z75" s="145"/>
      <c r="AA75" s="145"/>
      <c r="AB75" s="145"/>
      <c r="AC75" s="145"/>
      <c r="AD75" s="145"/>
      <c r="AE75" s="145"/>
      <c r="AF75" s="145"/>
      <c r="AG75" s="145" t="s">
        <v>178</v>
      </c>
      <c r="AH75" s="145">
        <v>0</v>
      </c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</row>
    <row r="76" spans="1:60" outlineLevel="1" x14ac:dyDescent="0.2">
      <c r="A76" s="152"/>
      <c r="B76" s="153"/>
      <c r="C76" s="239"/>
      <c r="D76" s="240"/>
      <c r="E76" s="240"/>
      <c r="F76" s="240"/>
      <c r="G76" s="240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45"/>
      <c r="Z76" s="145"/>
      <c r="AA76" s="145"/>
      <c r="AB76" s="145"/>
      <c r="AC76" s="145"/>
      <c r="AD76" s="145"/>
      <c r="AE76" s="145"/>
      <c r="AF76" s="145"/>
      <c r="AG76" s="145" t="s">
        <v>179</v>
      </c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</row>
    <row r="77" spans="1:60" outlineLevel="1" x14ac:dyDescent="0.2">
      <c r="A77" s="166">
        <v>12</v>
      </c>
      <c r="B77" s="167" t="s">
        <v>303</v>
      </c>
      <c r="C77" s="177" t="s">
        <v>304</v>
      </c>
      <c r="D77" s="168" t="s">
        <v>198</v>
      </c>
      <c r="E77" s="169">
        <v>7.4999999999999997E-2</v>
      </c>
      <c r="F77" s="170"/>
      <c r="G77" s="171">
        <f>ROUND(E77*F77,2)</f>
        <v>0</v>
      </c>
      <c r="H77" s="170"/>
      <c r="I77" s="171">
        <f>ROUND(E77*H77,2)</f>
        <v>0</v>
      </c>
      <c r="J77" s="170"/>
      <c r="K77" s="171">
        <f>ROUND(E77*J77,2)</f>
        <v>0</v>
      </c>
      <c r="L77" s="171">
        <v>21</v>
      </c>
      <c r="M77" s="171">
        <f>G77*(1+L77/100)</f>
        <v>0</v>
      </c>
      <c r="N77" s="171">
        <v>1.0210999999999999</v>
      </c>
      <c r="O77" s="171">
        <f>ROUND(E77*N77,2)</f>
        <v>0.08</v>
      </c>
      <c r="P77" s="171">
        <v>0</v>
      </c>
      <c r="Q77" s="171">
        <f>ROUND(E77*P77,2)</f>
        <v>0</v>
      </c>
      <c r="R77" s="171" t="s">
        <v>205</v>
      </c>
      <c r="S77" s="171" t="s">
        <v>182</v>
      </c>
      <c r="T77" s="172" t="s">
        <v>182</v>
      </c>
      <c r="U77" s="155">
        <v>29.292000000000002</v>
      </c>
      <c r="V77" s="155">
        <f>ROUND(E77*U77,2)</f>
        <v>2.2000000000000002</v>
      </c>
      <c r="W77" s="155"/>
      <c r="X77" s="155" t="s">
        <v>176</v>
      </c>
      <c r="Y77" s="145"/>
      <c r="Z77" s="145"/>
      <c r="AA77" s="145"/>
      <c r="AB77" s="145"/>
      <c r="AC77" s="145"/>
      <c r="AD77" s="145"/>
      <c r="AE77" s="145"/>
      <c r="AF77" s="145"/>
      <c r="AG77" s="145" t="s">
        <v>177</v>
      </c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</row>
    <row r="78" spans="1:60" outlineLevel="1" x14ac:dyDescent="0.2">
      <c r="A78" s="152"/>
      <c r="B78" s="153"/>
      <c r="C78" s="247" t="s">
        <v>305</v>
      </c>
      <c r="D78" s="248"/>
      <c r="E78" s="248"/>
      <c r="F78" s="248"/>
      <c r="G78" s="248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45"/>
      <c r="Z78" s="145"/>
      <c r="AA78" s="145"/>
      <c r="AB78" s="145"/>
      <c r="AC78" s="145"/>
      <c r="AD78" s="145"/>
      <c r="AE78" s="145"/>
      <c r="AF78" s="145"/>
      <c r="AG78" s="145" t="s">
        <v>207</v>
      </c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</row>
    <row r="79" spans="1:60" outlineLevel="1" x14ac:dyDescent="0.2">
      <c r="A79" s="152"/>
      <c r="B79" s="153"/>
      <c r="C79" s="178" t="s">
        <v>184</v>
      </c>
      <c r="D79" s="157"/>
      <c r="E79" s="158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45"/>
      <c r="Z79" s="145"/>
      <c r="AA79" s="145"/>
      <c r="AB79" s="145"/>
      <c r="AC79" s="145"/>
      <c r="AD79" s="145"/>
      <c r="AE79" s="145"/>
      <c r="AF79" s="145"/>
      <c r="AG79" s="145" t="s">
        <v>178</v>
      </c>
      <c r="AH79" s="145">
        <v>0</v>
      </c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</row>
    <row r="80" spans="1:60" outlineLevel="1" x14ac:dyDescent="0.2">
      <c r="A80" s="152"/>
      <c r="B80" s="153"/>
      <c r="C80" s="178" t="s">
        <v>906</v>
      </c>
      <c r="D80" s="157"/>
      <c r="E80" s="158">
        <v>7.4999999999999997E-2</v>
      </c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45"/>
      <c r="Z80" s="145"/>
      <c r="AA80" s="145"/>
      <c r="AB80" s="145"/>
      <c r="AC80" s="145"/>
      <c r="AD80" s="145"/>
      <c r="AE80" s="145"/>
      <c r="AF80" s="145"/>
      <c r="AG80" s="145" t="s">
        <v>178</v>
      </c>
      <c r="AH80" s="145">
        <v>0</v>
      </c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</row>
    <row r="81" spans="1:60" outlineLevel="1" x14ac:dyDescent="0.2">
      <c r="A81" s="152"/>
      <c r="B81" s="153"/>
      <c r="C81" s="239"/>
      <c r="D81" s="240"/>
      <c r="E81" s="240"/>
      <c r="F81" s="240"/>
      <c r="G81" s="240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45"/>
      <c r="Z81" s="145"/>
      <c r="AA81" s="145"/>
      <c r="AB81" s="145"/>
      <c r="AC81" s="145"/>
      <c r="AD81" s="145"/>
      <c r="AE81" s="145"/>
      <c r="AF81" s="145"/>
      <c r="AG81" s="145" t="s">
        <v>179</v>
      </c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</row>
    <row r="82" spans="1:60" outlineLevel="1" x14ac:dyDescent="0.2">
      <c r="A82" s="166">
        <v>13</v>
      </c>
      <c r="B82" s="167" t="s">
        <v>907</v>
      </c>
      <c r="C82" s="177" t="s">
        <v>908</v>
      </c>
      <c r="D82" s="168" t="s">
        <v>181</v>
      </c>
      <c r="E82" s="169">
        <v>0.71099999999999997</v>
      </c>
      <c r="F82" s="170"/>
      <c r="G82" s="171">
        <f>ROUND(E82*F82,2)</f>
        <v>0</v>
      </c>
      <c r="H82" s="170"/>
      <c r="I82" s="171">
        <f>ROUND(E82*H82,2)</f>
        <v>0</v>
      </c>
      <c r="J82" s="170"/>
      <c r="K82" s="171">
        <f>ROUND(E82*J82,2)</f>
        <v>0</v>
      </c>
      <c r="L82" s="171">
        <v>21</v>
      </c>
      <c r="M82" s="171">
        <f>G82*(1+L82/100)</f>
        <v>0</v>
      </c>
      <c r="N82" s="171">
        <v>2.5249999999999999</v>
      </c>
      <c r="O82" s="171">
        <f>ROUND(E82*N82,2)</f>
        <v>1.8</v>
      </c>
      <c r="P82" s="171">
        <v>0</v>
      </c>
      <c r="Q82" s="171">
        <f>ROUND(E82*P82,2)</f>
        <v>0</v>
      </c>
      <c r="R82" s="171" t="s">
        <v>205</v>
      </c>
      <c r="S82" s="171" t="s">
        <v>182</v>
      </c>
      <c r="T82" s="172" t="s">
        <v>182</v>
      </c>
      <c r="U82" s="155">
        <v>2.3199999999999998</v>
      </c>
      <c r="V82" s="155">
        <f>ROUND(E82*U82,2)</f>
        <v>1.65</v>
      </c>
      <c r="W82" s="155"/>
      <c r="X82" s="155" t="s">
        <v>176</v>
      </c>
      <c r="Y82" s="145"/>
      <c r="Z82" s="145"/>
      <c r="AA82" s="145"/>
      <c r="AB82" s="145"/>
      <c r="AC82" s="145"/>
      <c r="AD82" s="145"/>
      <c r="AE82" s="145"/>
      <c r="AF82" s="145"/>
      <c r="AG82" s="145" t="s">
        <v>177</v>
      </c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</row>
    <row r="83" spans="1:60" outlineLevel="1" x14ac:dyDescent="0.2">
      <c r="A83" s="152"/>
      <c r="B83" s="153"/>
      <c r="C83" s="247" t="s">
        <v>206</v>
      </c>
      <c r="D83" s="248"/>
      <c r="E83" s="248"/>
      <c r="F83" s="248"/>
      <c r="G83" s="248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45"/>
      <c r="Z83" s="145"/>
      <c r="AA83" s="145"/>
      <c r="AB83" s="145"/>
      <c r="AC83" s="145"/>
      <c r="AD83" s="145"/>
      <c r="AE83" s="145"/>
      <c r="AF83" s="145"/>
      <c r="AG83" s="145" t="s">
        <v>207</v>
      </c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</row>
    <row r="84" spans="1:60" outlineLevel="1" x14ac:dyDescent="0.2">
      <c r="A84" s="152"/>
      <c r="B84" s="153"/>
      <c r="C84" s="249" t="s">
        <v>202</v>
      </c>
      <c r="D84" s="250"/>
      <c r="E84" s="250"/>
      <c r="F84" s="250"/>
      <c r="G84" s="250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45"/>
      <c r="Z84" s="145"/>
      <c r="AA84" s="145"/>
      <c r="AB84" s="145"/>
      <c r="AC84" s="145"/>
      <c r="AD84" s="145"/>
      <c r="AE84" s="145"/>
      <c r="AF84" s="145"/>
      <c r="AG84" s="145" t="s">
        <v>191</v>
      </c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</row>
    <row r="85" spans="1:60" outlineLevel="1" x14ac:dyDescent="0.2">
      <c r="A85" s="152"/>
      <c r="B85" s="153"/>
      <c r="C85" s="178" t="s">
        <v>184</v>
      </c>
      <c r="D85" s="157"/>
      <c r="E85" s="158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45"/>
      <c r="Z85" s="145"/>
      <c r="AA85" s="145"/>
      <c r="AB85" s="145"/>
      <c r="AC85" s="145"/>
      <c r="AD85" s="145"/>
      <c r="AE85" s="145"/>
      <c r="AF85" s="145"/>
      <c r="AG85" s="145" t="s">
        <v>178</v>
      </c>
      <c r="AH85" s="145">
        <v>0</v>
      </c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</row>
    <row r="86" spans="1:60" outlineLevel="1" x14ac:dyDescent="0.2">
      <c r="A86" s="152"/>
      <c r="B86" s="153"/>
      <c r="C86" s="178" t="s">
        <v>909</v>
      </c>
      <c r="D86" s="157"/>
      <c r="E86" s="158">
        <v>0.621</v>
      </c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45"/>
      <c r="Z86" s="145"/>
      <c r="AA86" s="145"/>
      <c r="AB86" s="145"/>
      <c r="AC86" s="145"/>
      <c r="AD86" s="145"/>
      <c r="AE86" s="145"/>
      <c r="AF86" s="145"/>
      <c r="AG86" s="145" t="s">
        <v>178</v>
      </c>
      <c r="AH86" s="145">
        <v>0</v>
      </c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</row>
    <row r="87" spans="1:60" outlineLevel="1" x14ac:dyDescent="0.2">
      <c r="A87" s="152"/>
      <c r="B87" s="153"/>
      <c r="C87" s="178" t="s">
        <v>910</v>
      </c>
      <c r="D87" s="157"/>
      <c r="E87" s="158">
        <v>0.09</v>
      </c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45"/>
      <c r="Z87" s="145"/>
      <c r="AA87" s="145"/>
      <c r="AB87" s="145"/>
      <c r="AC87" s="145"/>
      <c r="AD87" s="145"/>
      <c r="AE87" s="145"/>
      <c r="AF87" s="145"/>
      <c r="AG87" s="145" t="s">
        <v>178</v>
      </c>
      <c r="AH87" s="145">
        <v>0</v>
      </c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</row>
    <row r="88" spans="1:60" outlineLevel="1" x14ac:dyDescent="0.2">
      <c r="A88" s="152"/>
      <c r="B88" s="153"/>
      <c r="C88" s="239"/>
      <c r="D88" s="240"/>
      <c r="E88" s="240"/>
      <c r="F88" s="240"/>
      <c r="G88" s="240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45"/>
      <c r="Z88" s="145"/>
      <c r="AA88" s="145"/>
      <c r="AB88" s="145"/>
      <c r="AC88" s="145"/>
      <c r="AD88" s="145"/>
      <c r="AE88" s="145"/>
      <c r="AF88" s="145"/>
      <c r="AG88" s="145" t="s">
        <v>179</v>
      </c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</row>
    <row r="89" spans="1:60" ht="22.5" outlineLevel="1" x14ac:dyDescent="0.2">
      <c r="A89" s="166">
        <v>14</v>
      </c>
      <c r="B89" s="167" t="s">
        <v>209</v>
      </c>
      <c r="C89" s="177" t="s">
        <v>492</v>
      </c>
      <c r="D89" s="168" t="s">
        <v>181</v>
      </c>
      <c r="E89" s="169">
        <v>7.6413700000000002</v>
      </c>
      <c r="F89" s="170"/>
      <c r="G89" s="171">
        <f>ROUND(E89*F89,2)</f>
        <v>0</v>
      </c>
      <c r="H89" s="170"/>
      <c r="I89" s="171">
        <f>ROUND(E89*H89,2)</f>
        <v>0</v>
      </c>
      <c r="J89" s="170"/>
      <c r="K89" s="171">
        <f>ROUND(E89*J89,2)</f>
        <v>0</v>
      </c>
      <c r="L89" s="171">
        <v>21</v>
      </c>
      <c r="M89" s="171">
        <f>G89*(1+L89/100)</f>
        <v>0</v>
      </c>
      <c r="N89" s="171">
        <v>1.837</v>
      </c>
      <c r="O89" s="171">
        <f>ROUND(E89*N89,2)</f>
        <v>14.04</v>
      </c>
      <c r="P89" s="171">
        <v>0</v>
      </c>
      <c r="Q89" s="171">
        <f>ROUND(E89*P89,2)</f>
        <v>0</v>
      </c>
      <c r="R89" s="171" t="s">
        <v>205</v>
      </c>
      <c r="S89" s="171" t="s">
        <v>182</v>
      </c>
      <c r="T89" s="172" t="s">
        <v>182</v>
      </c>
      <c r="U89" s="155">
        <v>1.8360000000000001</v>
      </c>
      <c r="V89" s="155">
        <f>ROUND(E89*U89,2)</f>
        <v>14.03</v>
      </c>
      <c r="W89" s="155"/>
      <c r="X89" s="155" t="s">
        <v>176</v>
      </c>
      <c r="Y89" s="145"/>
      <c r="Z89" s="145"/>
      <c r="AA89" s="145"/>
      <c r="AB89" s="145"/>
      <c r="AC89" s="145"/>
      <c r="AD89" s="145"/>
      <c r="AE89" s="145"/>
      <c r="AF89" s="145"/>
      <c r="AG89" s="145" t="s">
        <v>177</v>
      </c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</row>
    <row r="90" spans="1:60" outlineLevel="1" x14ac:dyDescent="0.2">
      <c r="A90" s="152"/>
      <c r="B90" s="153"/>
      <c r="C90" s="247" t="s">
        <v>493</v>
      </c>
      <c r="D90" s="248"/>
      <c r="E90" s="248"/>
      <c r="F90" s="248"/>
      <c r="G90" s="248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45"/>
      <c r="Z90" s="145"/>
      <c r="AA90" s="145"/>
      <c r="AB90" s="145"/>
      <c r="AC90" s="145"/>
      <c r="AD90" s="145"/>
      <c r="AE90" s="145"/>
      <c r="AF90" s="145"/>
      <c r="AG90" s="145" t="s">
        <v>207</v>
      </c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74" t="str">
        <f>C90</f>
        <v>pod mazaniny a dlažby, popř. na plochých střechách, vodorovný nebo ve spádu, s udusáním a urovnáním povrchu,</v>
      </c>
      <c r="BB90" s="145"/>
      <c r="BC90" s="145"/>
      <c r="BD90" s="145"/>
      <c r="BE90" s="145"/>
      <c r="BF90" s="145"/>
      <c r="BG90" s="145"/>
      <c r="BH90" s="145"/>
    </row>
    <row r="91" spans="1:60" outlineLevel="1" x14ac:dyDescent="0.2">
      <c r="A91" s="152"/>
      <c r="B91" s="153"/>
      <c r="C91" s="178" t="s">
        <v>184</v>
      </c>
      <c r="D91" s="157"/>
      <c r="E91" s="158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45"/>
      <c r="Z91" s="145"/>
      <c r="AA91" s="145"/>
      <c r="AB91" s="145"/>
      <c r="AC91" s="145"/>
      <c r="AD91" s="145"/>
      <c r="AE91" s="145"/>
      <c r="AF91" s="145"/>
      <c r="AG91" s="145" t="s">
        <v>178</v>
      </c>
      <c r="AH91" s="145">
        <v>0</v>
      </c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</row>
    <row r="92" spans="1:60" outlineLevel="1" x14ac:dyDescent="0.2">
      <c r="A92" s="152"/>
      <c r="B92" s="153"/>
      <c r="C92" s="178" t="s">
        <v>911</v>
      </c>
      <c r="D92" s="157"/>
      <c r="E92" s="158">
        <v>7.6413799999999998</v>
      </c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45"/>
      <c r="Z92" s="145"/>
      <c r="AA92" s="145"/>
      <c r="AB92" s="145"/>
      <c r="AC92" s="145"/>
      <c r="AD92" s="145"/>
      <c r="AE92" s="145"/>
      <c r="AF92" s="145"/>
      <c r="AG92" s="145" t="s">
        <v>178</v>
      </c>
      <c r="AH92" s="145">
        <v>0</v>
      </c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</row>
    <row r="93" spans="1:60" outlineLevel="1" x14ac:dyDescent="0.2">
      <c r="A93" s="152"/>
      <c r="B93" s="153"/>
      <c r="C93" s="239"/>
      <c r="D93" s="240"/>
      <c r="E93" s="240"/>
      <c r="F93" s="240"/>
      <c r="G93" s="240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45"/>
      <c r="Z93" s="145"/>
      <c r="AA93" s="145"/>
      <c r="AB93" s="145"/>
      <c r="AC93" s="145"/>
      <c r="AD93" s="145"/>
      <c r="AE93" s="145"/>
      <c r="AF93" s="145"/>
      <c r="AG93" s="145" t="s">
        <v>179</v>
      </c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</row>
    <row r="94" spans="1:60" x14ac:dyDescent="0.2">
      <c r="A94" s="160" t="s">
        <v>171</v>
      </c>
      <c r="B94" s="161" t="s">
        <v>76</v>
      </c>
      <c r="C94" s="176" t="s">
        <v>77</v>
      </c>
      <c r="D94" s="162"/>
      <c r="E94" s="163"/>
      <c r="F94" s="164"/>
      <c r="G94" s="164">
        <f>SUMIF(AG95:AG171,"&lt;&gt;NOR",G95:G171)</f>
        <v>0</v>
      </c>
      <c r="H94" s="164"/>
      <c r="I94" s="164">
        <f>SUM(I95:I171)</f>
        <v>0</v>
      </c>
      <c r="J94" s="164"/>
      <c r="K94" s="164">
        <f>SUM(K95:K171)</f>
        <v>0</v>
      </c>
      <c r="L94" s="164"/>
      <c r="M94" s="164">
        <f>SUM(M95:M171)</f>
        <v>0</v>
      </c>
      <c r="N94" s="164"/>
      <c r="O94" s="164">
        <f>SUM(O95:O171)</f>
        <v>88.420000000000016</v>
      </c>
      <c r="P94" s="164"/>
      <c r="Q94" s="164">
        <f>SUM(Q95:Q171)</f>
        <v>0</v>
      </c>
      <c r="R94" s="164"/>
      <c r="S94" s="164"/>
      <c r="T94" s="165"/>
      <c r="U94" s="159"/>
      <c r="V94" s="159">
        <f>SUM(V95:V171)</f>
        <v>472.94</v>
      </c>
      <c r="W94" s="159"/>
      <c r="X94" s="159"/>
      <c r="AG94" t="s">
        <v>172</v>
      </c>
    </row>
    <row r="95" spans="1:60" ht="22.5" outlineLevel="1" x14ac:dyDescent="0.2">
      <c r="A95" s="166">
        <v>15</v>
      </c>
      <c r="B95" s="167" t="s">
        <v>912</v>
      </c>
      <c r="C95" s="177" t="s">
        <v>913</v>
      </c>
      <c r="D95" s="168" t="s">
        <v>181</v>
      </c>
      <c r="E95" s="169">
        <v>4.4059999999999997</v>
      </c>
      <c r="F95" s="170"/>
      <c r="G95" s="171">
        <f>ROUND(E95*F95,2)</f>
        <v>0</v>
      </c>
      <c r="H95" s="170"/>
      <c r="I95" s="171">
        <f>ROUND(E95*H95,2)</f>
        <v>0</v>
      </c>
      <c r="J95" s="170"/>
      <c r="K95" s="171">
        <f>ROUND(E95*J95,2)</f>
        <v>0</v>
      </c>
      <c r="L95" s="171">
        <v>21</v>
      </c>
      <c r="M95" s="171">
        <f>G95*(1+L95/100)</f>
        <v>0</v>
      </c>
      <c r="N95" s="171">
        <v>2.59138</v>
      </c>
      <c r="O95" s="171">
        <f>ROUND(E95*N95,2)</f>
        <v>11.42</v>
      </c>
      <c r="P95" s="171">
        <v>0</v>
      </c>
      <c r="Q95" s="171">
        <f>ROUND(E95*P95,2)</f>
        <v>0</v>
      </c>
      <c r="R95" s="171" t="s">
        <v>869</v>
      </c>
      <c r="S95" s="171" t="s">
        <v>182</v>
      </c>
      <c r="T95" s="172" t="s">
        <v>182</v>
      </c>
      <c r="U95" s="155">
        <v>2.0470000000000002</v>
      </c>
      <c r="V95" s="155">
        <f>ROUND(E95*U95,2)</f>
        <v>9.02</v>
      </c>
      <c r="W95" s="155"/>
      <c r="X95" s="155" t="s">
        <v>176</v>
      </c>
      <c r="Y95" s="145"/>
      <c r="Z95" s="145"/>
      <c r="AA95" s="145"/>
      <c r="AB95" s="145"/>
      <c r="AC95" s="145"/>
      <c r="AD95" s="145"/>
      <c r="AE95" s="145"/>
      <c r="AF95" s="145"/>
      <c r="AG95" s="145" t="s">
        <v>177</v>
      </c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</row>
    <row r="96" spans="1:60" ht="22.5" outlineLevel="1" x14ac:dyDescent="0.2">
      <c r="A96" s="152"/>
      <c r="B96" s="153"/>
      <c r="C96" s="247" t="s">
        <v>914</v>
      </c>
      <c r="D96" s="248"/>
      <c r="E96" s="248"/>
      <c r="F96" s="248"/>
      <c r="G96" s="248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45"/>
      <c r="Z96" s="145"/>
      <c r="AA96" s="145"/>
      <c r="AB96" s="145"/>
      <c r="AC96" s="145"/>
      <c r="AD96" s="145"/>
      <c r="AE96" s="145"/>
      <c r="AF96" s="145"/>
      <c r="AG96" s="145" t="s">
        <v>207</v>
      </c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74" t="str">
        <f>C96</f>
        <v>čistíren odpadních vod (mimo budovy), nádrží, vodojemů, žlabů nebo kanálů, včetně pomocného pracovního lešení o výšce podlahy do 1900 mm a pro zatížení do 1,5 kPa,</v>
      </c>
      <c r="BB96" s="145"/>
      <c r="BC96" s="145"/>
      <c r="BD96" s="145"/>
      <c r="BE96" s="145"/>
      <c r="BF96" s="145"/>
      <c r="BG96" s="145"/>
      <c r="BH96" s="145"/>
    </row>
    <row r="97" spans="1:60" outlineLevel="1" x14ac:dyDescent="0.2">
      <c r="A97" s="152"/>
      <c r="B97" s="153"/>
      <c r="C97" s="178" t="s">
        <v>915</v>
      </c>
      <c r="D97" s="157"/>
      <c r="E97" s="158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45"/>
      <c r="Z97" s="145"/>
      <c r="AA97" s="145"/>
      <c r="AB97" s="145"/>
      <c r="AC97" s="145"/>
      <c r="AD97" s="145"/>
      <c r="AE97" s="145"/>
      <c r="AF97" s="145"/>
      <c r="AG97" s="145" t="s">
        <v>178</v>
      </c>
      <c r="AH97" s="145">
        <v>0</v>
      </c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</row>
    <row r="98" spans="1:60" outlineLevel="1" x14ac:dyDescent="0.2">
      <c r="A98" s="152"/>
      <c r="B98" s="153"/>
      <c r="C98" s="178" t="s">
        <v>184</v>
      </c>
      <c r="D98" s="157"/>
      <c r="E98" s="158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45"/>
      <c r="Z98" s="145"/>
      <c r="AA98" s="145"/>
      <c r="AB98" s="145"/>
      <c r="AC98" s="145"/>
      <c r="AD98" s="145"/>
      <c r="AE98" s="145"/>
      <c r="AF98" s="145"/>
      <c r="AG98" s="145" t="s">
        <v>178</v>
      </c>
      <c r="AH98" s="145">
        <v>0</v>
      </c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</row>
    <row r="99" spans="1:60" outlineLevel="1" x14ac:dyDescent="0.2">
      <c r="A99" s="152"/>
      <c r="B99" s="153"/>
      <c r="C99" s="178" t="s">
        <v>916</v>
      </c>
      <c r="D99" s="157"/>
      <c r="E99" s="158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45"/>
      <c r="Z99" s="145"/>
      <c r="AA99" s="145"/>
      <c r="AB99" s="145"/>
      <c r="AC99" s="145"/>
      <c r="AD99" s="145"/>
      <c r="AE99" s="145"/>
      <c r="AF99" s="145"/>
      <c r="AG99" s="145" t="s">
        <v>178</v>
      </c>
      <c r="AH99" s="145">
        <v>0</v>
      </c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</row>
    <row r="100" spans="1:60" outlineLevel="1" x14ac:dyDescent="0.2">
      <c r="A100" s="152"/>
      <c r="B100" s="153"/>
      <c r="C100" s="178" t="s">
        <v>917</v>
      </c>
      <c r="D100" s="157"/>
      <c r="E100" s="158">
        <v>4.4059999999999997</v>
      </c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45"/>
      <c r="Z100" s="145"/>
      <c r="AA100" s="145"/>
      <c r="AB100" s="145"/>
      <c r="AC100" s="145"/>
      <c r="AD100" s="145"/>
      <c r="AE100" s="145"/>
      <c r="AF100" s="145"/>
      <c r="AG100" s="145" t="s">
        <v>178</v>
      </c>
      <c r="AH100" s="145">
        <v>0</v>
      </c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</row>
    <row r="101" spans="1:60" outlineLevel="1" x14ac:dyDescent="0.2">
      <c r="A101" s="152"/>
      <c r="B101" s="153"/>
      <c r="C101" s="239"/>
      <c r="D101" s="240"/>
      <c r="E101" s="240"/>
      <c r="F101" s="240"/>
      <c r="G101" s="240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45"/>
      <c r="Z101" s="145"/>
      <c r="AA101" s="145"/>
      <c r="AB101" s="145"/>
      <c r="AC101" s="145"/>
      <c r="AD101" s="145"/>
      <c r="AE101" s="145"/>
      <c r="AF101" s="145"/>
      <c r="AG101" s="145" t="s">
        <v>179</v>
      </c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</row>
    <row r="102" spans="1:60" ht="22.5" outlineLevel="1" x14ac:dyDescent="0.2">
      <c r="A102" s="166">
        <v>16</v>
      </c>
      <c r="B102" s="167" t="s">
        <v>918</v>
      </c>
      <c r="C102" s="177" t="s">
        <v>919</v>
      </c>
      <c r="D102" s="168" t="s">
        <v>181</v>
      </c>
      <c r="E102" s="169">
        <v>25.323</v>
      </c>
      <c r="F102" s="170"/>
      <c r="G102" s="171">
        <f>ROUND(E102*F102,2)</f>
        <v>0</v>
      </c>
      <c r="H102" s="170"/>
      <c r="I102" s="171">
        <f>ROUND(E102*H102,2)</f>
        <v>0</v>
      </c>
      <c r="J102" s="170"/>
      <c r="K102" s="171">
        <f>ROUND(E102*J102,2)</f>
        <v>0</v>
      </c>
      <c r="L102" s="171">
        <v>21</v>
      </c>
      <c r="M102" s="171">
        <f>G102*(1+L102/100)</f>
        <v>0</v>
      </c>
      <c r="N102" s="171">
        <v>2.59138</v>
      </c>
      <c r="O102" s="171">
        <f>ROUND(E102*N102,2)</f>
        <v>65.62</v>
      </c>
      <c r="P102" s="171">
        <v>0</v>
      </c>
      <c r="Q102" s="171">
        <f>ROUND(E102*P102,2)</f>
        <v>0</v>
      </c>
      <c r="R102" s="171" t="s">
        <v>869</v>
      </c>
      <c r="S102" s="171" t="s">
        <v>182</v>
      </c>
      <c r="T102" s="172" t="s">
        <v>182</v>
      </c>
      <c r="U102" s="155">
        <v>4.1929999999999996</v>
      </c>
      <c r="V102" s="155">
        <f>ROUND(E102*U102,2)</f>
        <v>106.18</v>
      </c>
      <c r="W102" s="155"/>
      <c r="X102" s="155" t="s">
        <v>176</v>
      </c>
      <c r="Y102" s="145"/>
      <c r="Z102" s="145"/>
      <c r="AA102" s="145"/>
      <c r="AB102" s="145"/>
      <c r="AC102" s="145"/>
      <c r="AD102" s="145"/>
      <c r="AE102" s="145"/>
      <c r="AF102" s="145"/>
      <c r="AG102" s="145" t="s">
        <v>177</v>
      </c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</row>
    <row r="103" spans="1:60" ht="22.5" outlineLevel="1" x14ac:dyDescent="0.2">
      <c r="A103" s="152"/>
      <c r="B103" s="153"/>
      <c r="C103" s="247" t="s">
        <v>914</v>
      </c>
      <c r="D103" s="248"/>
      <c r="E103" s="248"/>
      <c r="F103" s="248"/>
      <c r="G103" s="248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45"/>
      <c r="Z103" s="145"/>
      <c r="AA103" s="145"/>
      <c r="AB103" s="145"/>
      <c r="AC103" s="145"/>
      <c r="AD103" s="145"/>
      <c r="AE103" s="145"/>
      <c r="AF103" s="145"/>
      <c r="AG103" s="145" t="s">
        <v>207</v>
      </c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74" t="str">
        <f>C103</f>
        <v>čistíren odpadních vod (mimo budovy), nádrží, vodojemů, žlabů nebo kanálů, včetně pomocného pracovního lešení o výšce podlahy do 1900 mm a pro zatížení do 1,5 kPa,</v>
      </c>
      <c r="BB103" s="145"/>
      <c r="BC103" s="145"/>
      <c r="BD103" s="145"/>
      <c r="BE103" s="145"/>
      <c r="BF103" s="145"/>
      <c r="BG103" s="145"/>
      <c r="BH103" s="145"/>
    </row>
    <row r="104" spans="1:60" outlineLevel="1" x14ac:dyDescent="0.2">
      <c r="A104" s="152"/>
      <c r="B104" s="153"/>
      <c r="C104" s="178" t="s">
        <v>920</v>
      </c>
      <c r="D104" s="157"/>
      <c r="E104" s="158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45"/>
      <c r="Z104" s="145"/>
      <c r="AA104" s="145"/>
      <c r="AB104" s="145"/>
      <c r="AC104" s="145"/>
      <c r="AD104" s="145"/>
      <c r="AE104" s="145"/>
      <c r="AF104" s="145"/>
      <c r="AG104" s="145" t="s">
        <v>178</v>
      </c>
      <c r="AH104" s="145">
        <v>0</v>
      </c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</row>
    <row r="105" spans="1:60" outlineLevel="1" x14ac:dyDescent="0.2">
      <c r="A105" s="152"/>
      <c r="B105" s="153"/>
      <c r="C105" s="178" t="s">
        <v>184</v>
      </c>
      <c r="D105" s="157"/>
      <c r="E105" s="158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45"/>
      <c r="Z105" s="145"/>
      <c r="AA105" s="145"/>
      <c r="AB105" s="145"/>
      <c r="AC105" s="145"/>
      <c r="AD105" s="145"/>
      <c r="AE105" s="145"/>
      <c r="AF105" s="145"/>
      <c r="AG105" s="145" t="s">
        <v>178</v>
      </c>
      <c r="AH105" s="145">
        <v>0</v>
      </c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</row>
    <row r="106" spans="1:60" outlineLevel="1" x14ac:dyDescent="0.2">
      <c r="A106" s="152"/>
      <c r="B106" s="153"/>
      <c r="C106" s="178" t="s">
        <v>921</v>
      </c>
      <c r="D106" s="157"/>
      <c r="E106" s="158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45"/>
      <c r="Z106" s="145"/>
      <c r="AA106" s="145"/>
      <c r="AB106" s="145"/>
      <c r="AC106" s="145"/>
      <c r="AD106" s="145"/>
      <c r="AE106" s="145"/>
      <c r="AF106" s="145"/>
      <c r="AG106" s="145" t="s">
        <v>178</v>
      </c>
      <c r="AH106" s="145">
        <v>0</v>
      </c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</row>
    <row r="107" spans="1:60" outlineLevel="1" x14ac:dyDescent="0.2">
      <c r="A107" s="152"/>
      <c r="B107" s="153"/>
      <c r="C107" s="178" t="s">
        <v>922</v>
      </c>
      <c r="D107" s="157"/>
      <c r="E107" s="158">
        <v>8.7330000000000005</v>
      </c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45"/>
      <c r="Z107" s="145"/>
      <c r="AA107" s="145"/>
      <c r="AB107" s="145"/>
      <c r="AC107" s="145"/>
      <c r="AD107" s="145"/>
      <c r="AE107" s="145"/>
      <c r="AF107" s="145"/>
      <c r="AG107" s="145" t="s">
        <v>178</v>
      </c>
      <c r="AH107" s="145">
        <v>0</v>
      </c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</row>
    <row r="108" spans="1:60" outlineLevel="1" x14ac:dyDescent="0.2">
      <c r="A108" s="152"/>
      <c r="B108" s="153"/>
      <c r="C108" s="178" t="s">
        <v>923</v>
      </c>
      <c r="D108" s="157"/>
      <c r="E108" s="158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45"/>
      <c r="Z108" s="145"/>
      <c r="AA108" s="145"/>
      <c r="AB108" s="145"/>
      <c r="AC108" s="145"/>
      <c r="AD108" s="145"/>
      <c r="AE108" s="145"/>
      <c r="AF108" s="145"/>
      <c r="AG108" s="145" t="s">
        <v>178</v>
      </c>
      <c r="AH108" s="145">
        <v>0</v>
      </c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</row>
    <row r="109" spans="1:60" outlineLevel="1" x14ac:dyDescent="0.2">
      <c r="A109" s="152"/>
      <c r="B109" s="153"/>
      <c r="C109" s="178" t="s">
        <v>924</v>
      </c>
      <c r="D109" s="157"/>
      <c r="E109" s="158">
        <v>16.59</v>
      </c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45"/>
      <c r="Z109" s="145"/>
      <c r="AA109" s="145"/>
      <c r="AB109" s="145"/>
      <c r="AC109" s="145"/>
      <c r="AD109" s="145"/>
      <c r="AE109" s="145"/>
      <c r="AF109" s="145"/>
      <c r="AG109" s="145" t="s">
        <v>178</v>
      </c>
      <c r="AH109" s="145">
        <v>0</v>
      </c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</row>
    <row r="110" spans="1:60" outlineLevel="1" x14ac:dyDescent="0.2">
      <c r="A110" s="152"/>
      <c r="B110" s="153"/>
      <c r="C110" s="239"/>
      <c r="D110" s="240"/>
      <c r="E110" s="240"/>
      <c r="F110" s="240"/>
      <c r="G110" s="240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45"/>
      <c r="Z110" s="145"/>
      <c r="AA110" s="145"/>
      <c r="AB110" s="145"/>
      <c r="AC110" s="145"/>
      <c r="AD110" s="145"/>
      <c r="AE110" s="145"/>
      <c r="AF110" s="145"/>
      <c r="AG110" s="145" t="s">
        <v>179</v>
      </c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</row>
    <row r="111" spans="1:60" ht="22.5" outlineLevel="1" x14ac:dyDescent="0.2">
      <c r="A111" s="166">
        <v>17</v>
      </c>
      <c r="B111" s="167" t="s">
        <v>925</v>
      </c>
      <c r="C111" s="177" t="s">
        <v>926</v>
      </c>
      <c r="D111" s="168" t="s">
        <v>193</v>
      </c>
      <c r="E111" s="169">
        <v>117.32</v>
      </c>
      <c r="F111" s="170"/>
      <c r="G111" s="171">
        <f>ROUND(E111*F111,2)</f>
        <v>0</v>
      </c>
      <c r="H111" s="170"/>
      <c r="I111" s="171">
        <f>ROUND(E111*H111,2)</f>
        <v>0</v>
      </c>
      <c r="J111" s="170"/>
      <c r="K111" s="171">
        <f>ROUND(E111*J111,2)</f>
        <v>0</v>
      </c>
      <c r="L111" s="171">
        <v>21</v>
      </c>
      <c r="M111" s="171">
        <f>G111*(1+L111/100)</f>
        <v>0</v>
      </c>
      <c r="N111" s="171">
        <v>6.5350000000000005E-2</v>
      </c>
      <c r="O111" s="171">
        <f>ROUND(E111*N111,2)</f>
        <v>7.67</v>
      </c>
      <c r="P111" s="171">
        <v>0</v>
      </c>
      <c r="Q111" s="171">
        <f>ROUND(E111*P111,2)</f>
        <v>0</v>
      </c>
      <c r="R111" s="171" t="s">
        <v>869</v>
      </c>
      <c r="S111" s="171" t="s">
        <v>182</v>
      </c>
      <c r="T111" s="172" t="s">
        <v>182</v>
      </c>
      <c r="U111" s="155">
        <v>1.72</v>
      </c>
      <c r="V111" s="155">
        <f>ROUND(E111*U111,2)</f>
        <v>201.79</v>
      </c>
      <c r="W111" s="155"/>
      <c r="X111" s="155" t="s">
        <v>176</v>
      </c>
      <c r="Y111" s="145"/>
      <c r="Z111" s="145"/>
      <c r="AA111" s="145"/>
      <c r="AB111" s="145"/>
      <c r="AC111" s="145"/>
      <c r="AD111" s="145"/>
      <c r="AE111" s="145"/>
      <c r="AF111" s="145"/>
      <c r="AG111" s="145" t="s">
        <v>177</v>
      </c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</row>
    <row r="112" spans="1:60" outlineLevel="1" x14ac:dyDescent="0.2">
      <c r="A112" s="152"/>
      <c r="B112" s="153"/>
      <c r="C112" s="247" t="s">
        <v>927</v>
      </c>
      <c r="D112" s="248"/>
      <c r="E112" s="248"/>
      <c r="F112" s="248"/>
      <c r="G112" s="248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45"/>
      <c r="Z112" s="145"/>
      <c r="AA112" s="145"/>
      <c r="AB112" s="145"/>
      <c r="AC112" s="145"/>
      <c r="AD112" s="145"/>
      <c r="AE112" s="145"/>
      <c r="AF112" s="145"/>
      <c r="AG112" s="145" t="s">
        <v>207</v>
      </c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</row>
    <row r="113" spans="1:60" outlineLevel="1" x14ac:dyDescent="0.2">
      <c r="A113" s="152"/>
      <c r="B113" s="153"/>
      <c r="C113" s="245" t="s">
        <v>928</v>
      </c>
      <c r="D113" s="246"/>
      <c r="E113" s="246"/>
      <c r="F113" s="246"/>
      <c r="G113" s="246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45"/>
      <c r="Z113" s="145"/>
      <c r="AA113" s="145"/>
      <c r="AB113" s="145"/>
      <c r="AC113" s="145"/>
      <c r="AD113" s="145"/>
      <c r="AE113" s="145"/>
      <c r="AF113" s="145"/>
      <c r="AG113" s="145" t="s">
        <v>207</v>
      </c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</row>
    <row r="114" spans="1:60" outlineLevel="1" x14ac:dyDescent="0.2">
      <c r="A114" s="152"/>
      <c r="B114" s="153"/>
      <c r="C114" s="245" t="s">
        <v>929</v>
      </c>
      <c r="D114" s="246"/>
      <c r="E114" s="246"/>
      <c r="F114" s="246"/>
      <c r="G114" s="246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45"/>
      <c r="Z114" s="145"/>
      <c r="AA114" s="145"/>
      <c r="AB114" s="145"/>
      <c r="AC114" s="145"/>
      <c r="AD114" s="145"/>
      <c r="AE114" s="145"/>
      <c r="AF114" s="145"/>
      <c r="AG114" s="145" t="s">
        <v>207</v>
      </c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</row>
    <row r="115" spans="1:60" outlineLevel="1" x14ac:dyDescent="0.2">
      <c r="A115" s="152"/>
      <c r="B115" s="153"/>
      <c r="C115" s="178" t="s">
        <v>920</v>
      </c>
      <c r="D115" s="157"/>
      <c r="E115" s="158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45"/>
      <c r="Z115" s="145"/>
      <c r="AA115" s="145"/>
      <c r="AB115" s="145"/>
      <c r="AC115" s="145"/>
      <c r="AD115" s="145"/>
      <c r="AE115" s="145"/>
      <c r="AF115" s="145"/>
      <c r="AG115" s="145" t="s">
        <v>178</v>
      </c>
      <c r="AH115" s="145">
        <v>0</v>
      </c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</row>
    <row r="116" spans="1:60" outlineLevel="1" x14ac:dyDescent="0.2">
      <c r="A116" s="152"/>
      <c r="B116" s="153"/>
      <c r="C116" s="178" t="s">
        <v>184</v>
      </c>
      <c r="D116" s="157"/>
      <c r="E116" s="158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45"/>
      <c r="Z116" s="145"/>
      <c r="AA116" s="145"/>
      <c r="AB116" s="145"/>
      <c r="AC116" s="145"/>
      <c r="AD116" s="145"/>
      <c r="AE116" s="145"/>
      <c r="AF116" s="145"/>
      <c r="AG116" s="145" t="s">
        <v>178</v>
      </c>
      <c r="AH116" s="145">
        <v>0</v>
      </c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</row>
    <row r="117" spans="1:60" outlineLevel="1" x14ac:dyDescent="0.2">
      <c r="A117" s="152"/>
      <c r="B117" s="153"/>
      <c r="C117" s="178" t="s">
        <v>921</v>
      </c>
      <c r="D117" s="157"/>
      <c r="E117" s="158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45"/>
      <c r="Z117" s="145"/>
      <c r="AA117" s="145"/>
      <c r="AB117" s="145"/>
      <c r="AC117" s="145"/>
      <c r="AD117" s="145"/>
      <c r="AE117" s="145"/>
      <c r="AF117" s="145"/>
      <c r="AG117" s="145" t="s">
        <v>178</v>
      </c>
      <c r="AH117" s="145">
        <v>0</v>
      </c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</row>
    <row r="118" spans="1:60" outlineLevel="1" x14ac:dyDescent="0.2">
      <c r="A118" s="152"/>
      <c r="B118" s="153"/>
      <c r="C118" s="178" t="s">
        <v>930</v>
      </c>
      <c r="D118" s="157"/>
      <c r="E118" s="158">
        <v>6.72</v>
      </c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45"/>
      <c r="Z118" s="145"/>
      <c r="AA118" s="145"/>
      <c r="AB118" s="145"/>
      <c r="AC118" s="145"/>
      <c r="AD118" s="145"/>
      <c r="AE118" s="145"/>
      <c r="AF118" s="145"/>
      <c r="AG118" s="145" t="s">
        <v>178</v>
      </c>
      <c r="AH118" s="145">
        <v>0</v>
      </c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</row>
    <row r="119" spans="1:60" outlineLevel="1" x14ac:dyDescent="0.2">
      <c r="A119" s="152"/>
      <c r="B119" s="153"/>
      <c r="C119" s="178" t="s">
        <v>923</v>
      </c>
      <c r="D119" s="157"/>
      <c r="E119" s="158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45"/>
      <c r="Z119" s="145"/>
      <c r="AA119" s="145"/>
      <c r="AB119" s="145"/>
      <c r="AC119" s="145"/>
      <c r="AD119" s="145"/>
      <c r="AE119" s="145"/>
      <c r="AF119" s="145"/>
      <c r="AG119" s="145" t="s">
        <v>178</v>
      </c>
      <c r="AH119" s="145">
        <v>0</v>
      </c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</row>
    <row r="120" spans="1:60" outlineLevel="1" x14ac:dyDescent="0.2">
      <c r="A120" s="152"/>
      <c r="B120" s="153"/>
      <c r="C120" s="178" t="s">
        <v>931</v>
      </c>
      <c r="D120" s="157"/>
      <c r="E120" s="158">
        <v>110.6</v>
      </c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45"/>
      <c r="Z120" s="145"/>
      <c r="AA120" s="145"/>
      <c r="AB120" s="145"/>
      <c r="AC120" s="145"/>
      <c r="AD120" s="145"/>
      <c r="AE120" s="145"/>
      <c r="AF120" s="145"/>
      <c r="AG120" s="145" t="s">
        <v>178</v>
      </c>
      <c r="AH120" s="145">
        <v>0</v>
      </c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</row>
    <row r="121" spans="1:60" outlineLevel="1" x14ac:dyDescent="0.2">
      <c r="A121" s="152"/>
      <c r="B121" s="153"/>
      <c r="C121" s="239"/>
      <c r="D121" s="240"/>
      <c r="E121" s="240"/>
      <c r="F121" s="240"/>
      <c r="G121" s="240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45"/>
      <c r="Z121" s="145"/>
      <c r="AA121" s="145"/>
      <c r="AB121" s="145"/>
      <c r="AC121" s="145"/>
      <c r="AD121" s="145"/>
      <c r="AE121" s="145"/>
      <c r="AF121" s="145"/>
      <c r="AG121" s="145" t="s">
        <v>179</v>
      </c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</row>
    <row r="122" spans="1:60" ht="22.5" outlineLevel="1" x14ac:dyDescent="0.2">
      <c r="A122" s="166">
        <v>18</v>
      </c>
      <c r="B122" s="167" t="s">
        <v>932</v>
      </c>
      <c r="C122" s="177" t="s">
        <v>933</v>
      </c>
      <c r="D122" s="168" t="s">
        <v>193</v>
      </c>
      <c r="E122" s="169">
        <v>117.32</v>
      </c>
      <c r="F122" s="170"/>
      <c r="G122" s="171">
        <f>ROUND(E122*F122,2)</f>
        <v>0</v>
      </c>
      <c r="H122" s="170"/>
      <c r="I122" s="171">
        <f>ROUND(E122*H122,2)</f>
        <v>0</v>
      </c>
      <c r="J122" s="170"/>
      <c r="K122" s="171">
        <f>ROUND(E122*J122,2)</f>
        <v>0</v>
      </c>
      <c r="L122" s="171">
        <v>21</v>
      </c>
      <c r="M122" s="171">
        <f>G122*(1+L122/100)</f>
        <v>0</v>
      </c>
      <c r="N122" s="171">
        <v>0</v>
      </c>
      <c r="O122" s="171">
        <f>ROUND(E122*N122,2)</f>
        <v>0</v>
      </c>
      <c r="P122" s="171">
        <v>0</v>
      </c>
      <c r="Q122" s="171">
        <f>ROUND(E122*P122,2)</f>
        <v>0</v>
      </c>
      <c r="R122" s="171" t="s">
        <v>869</v>
      </c>
      <c r="S122" s="171" t="s">
        <v>182</v>
      </c>
      <c r="T122" s="172" t="s">
        <v>182</v>
      </c>
      <c r="U122" s="155">
        <v>0.65</v>
      </c>
      <c r="V122" s="155">
        <f>ROUND(E122*U122,2)</f>
        <v>76.260000000000005</v>
      </c>
      <c r="W122" s="155"/>
      <c r="X122" s="155" t="s">
        <v>176</v>
      </c>
      <c r="Y122" s="145"/>
      <c r="Z122" s="145"/>
      <c r="AA122" s="145"/>
      <c r="AB122" s="145"/>
      <c r="AC122" s="145"/>
      <c r="AD122" s="145"/>
      <c r="AE122" s="145"/>
      <c r="AF122" s="145"/>
      <c r="AG122" s="145" t="s">
        <v>177</v>
      </c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</row>
    <row r="123" spans="1:60" outlineLevel="1" x14ac:dyDescent="0.2">
      <c r="A123" s="152"/>
      <c r="B123" s="153"/>
      <c r="C123" s="247" t="s">
        <v>927</v>
      </c>
      <c r="D123" s="248"/>
      <c r="E123" s="248"/>
      <c r="F123" s="248"/>
      <c r="G123" s="248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45"/>
      <c r="Z123" s="145"/>
      <c r="AA123" s="145"/>
      <c r="AB123" s="145"/>
      <c r="AC123" s="145"/>
      <c r="AD123" s="145"/>
      <c r="AE123" s="145"/>
      <c r="AF123" s="145"/>
      <c r="AG123" s="145" t="s">
        <v>207</v>
      </c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</row>
    <row r="124" spans="1:60" outlineLevel="1" x14ac:dyDescent="0.2">
      <c r="A124" s="152"/>
      <c r="B124" s="153"/>
      <c r="C124" s="245" t="s">
        <v>928</v>
      </c>
      <c r="D124" s="246"/>
      <c r="E124" s="246"/>
      <c r="F124" s="246"/>
      <c r="G124" s="246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45"/>
      <c r="Z124" s="145"/>
      <c r="AA124" s="145"/>
      <c r="AB124" s="145"/>
      <c r="AC124" s="145"/>
      <c r="AD124" s="145"/>
      <c r="AE124" s="145"/>
      <c r="AF124" s="145"/>
      <c r="AG124" s="145" t="s">
        <v>207</v>
      </c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</row>
    <row r="125" spans="1:60" outlineLevel="1" x14ac:dyDescent="0.2">
      <c r="A125" s="152"/>
      <c r="B125" s="153"/>
      <c r="C125" s="245" t="s">
        <v>929</v>
      </c>
      <c r="D125" s="246"/>
      <c r="E125" s="246"/>
      <c r="F125" s="246"/>
      <c r="G125" s="246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45"/>
      <c r="Z125" s="145"/>
      <c r="AA125" s="145"/>
      <c r="AB125" s="145"/>
      <c r="AC125" s="145"/>
      <c r="AD125" s="145"/>
      <c r="AE125" s="145"/>
      <c r="AF125" s="145"/>
      <c r="AG125" s="145" t="s">
        <v>207</v>
      </c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</row>
    <row r="126" spans="1:60" outlineLevel="1" x14ac:dyDescent="0.2">
      <c r="A126" s="152"/>
      <c r="B126" s="153"/>
      <c r="C126" s="178" t="s">
        <v>920</v>
      </c>
      <c r="D126" s="157"/>
      <c r="E126" s="158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45"/>
      <c r="Z126" s="145"/>
      <c r="AA126" s="145"/>
      <c r="AB126" s="145"/>
      <c r="AC126" s="145"/>
      <c r="AD126" s="145"/>
      <c r="AE126" s="145"/>
      <c r="AF126" s="145"/>
      <c r="AG126" s="145" t="s">
        <v>178</v>
      </c>
      <c r="AH126" s="145">
        <v>0</v>
      </c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</row>
    <row r="127" spans="1:60" outlineLevel="1" x14ac:dyDescent="0.2">
      <c r="A127" s="152"/>
      <c r="B127" s="153"/>
      <c r="C127" s="178" t="s">
        <v>184</v>
      </c>
      <c r="D127" s="157"/>
      <c r="E127" s="158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45"/>
      <c r="Z127" s="145"/>
      <c r="AA127" s="145"/>
      <c r="AB127" s="145"/>
      <c r="AC127" s="145"/>
      <c r="AD127" s="145"/>
      <c r="AE127" s="145"/>
      <c r="AF127" s="145"/>
      <c r="AG127" s="145" t="s">
        <v>178</v>
      </c>
      <c r="AH127" s="145">
        <v>0</v>
      </c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</row>
    <row r="128" spans="1:60" outlineLevel="1" x14ac:dyDescent="0.2">
      <c r="A128" s="152"/>
      <c r="B128" s="153"/>
      <c r="C128" s="178" t="s">
        <v>921</v>
      </c>
      <c r="D128" s="157"/>
      <c r="E128" s="158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45"/>
      <c r="Z128" s="145"/>
      <c r="AA128" s="145"/>
      <c r="AB128" s="145"/>
      <c r="AC128" s="145"/>
      <c r="AD128" s="145"/>
      <c r="AE128" s="145"/>
      <c r="AF128" s="145"/>
      <c r="AG128" s="145" t="s">
        <v>178</v>
      </c>
      <c r="AH128" s="145">
        <v>0</v>
      </c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</row>
    <row r="129" spans="1:60" outlineLevel="1" x14ac:dyDescent="0.2">
      <c r="A129" s="152"/>
      <c r="B129" s="153"/>
      <c r="C129" s="178" t="s">
        <v>930</v>
      </c>
      <c r="D129" s="157"/>
      <c r="E129" s="158">
        <v>6.72</v>
      </c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45"/>
      <c r="Z129" s="145"/>
      <c r="AA129" s="145"/>
      <c r="AB129" s="145"/>
      <c r="AC129" s="145"/>
      <c r="AD129" s="145"/>
      <c r="AE129" s="145"/>
      <c r="AF129" s="145"/>
      <c r="AG129" s="145" t="s">
        <v>178</v>
      </c>
      <c r="AH129" s="145">
        <v>0</v>
      </c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</row>
    <row r="130" spans="1:60" outlineLevel="1" x14ac:dyDescent="0.2">
      <c r="A130" s="152"/>
      <c r="B130" s="153"/>
      <c r="C130" s="178" t="s">
        <v>923</v>
      </c>
      <c r="D130" s="157"/>
      <c r="E130" s="158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45"/>
      <c r="Z130" s="145"/>
      <c r="AA130" s="145"/>
      <c r="AB130" s="145"/>
      <c r="AC130" s="145"/>
      <c r="AD130" s="145"/>
      <c r="AE130" s="145"/>
      <c r="AF130" s="145"/>
      <c r="AG130" s="145" t="s">
        <v>178</v>
      </c>
      <c r="AH130" s="145">
        <v>0</v>
      </c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</row>
    <row r="131" spans="1:60" outlineLevel="1" x14ac:dyDescent="0.2">
      <c r="A131" s="152"/>
      <c r="B131" s="153"/>
      <c r="C131" s="178" t="s">
        <v>931</v>
      </c>
      <c r="D131" s="157"/>
      <c r="E131" s="158">
        <v>110.6</v>
      </c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45"/>
      <c r="Z131" s="145"/>
      <c r="AA131" s="145"/>
      <c r="AB131" s="145"/>
      <c r="AC131" s="145"/>
      <c r="AD131" s="145"/>
      <c r="AE131" s="145"/>
      <c r="AF131" s="145"/>
      <c r="AG131" s="145" t="s">
        <v>178</v>
      </c>
      <c r="AH131" s="145">
        <v>0</v>
      </c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</row>
    <row r="132" spans="1:60" outlineLevel="1" x14ac:dyDescent="0.2">
      <c r="A132" s="152"/>
      <c r="B132" s="153"/>
      <c r="C132" s="239"/>
      <c r="D132" s="240"/>
      <c r="E132" s="240"/>
      <c r="F132" s="240"/>
      <c r="G132" s="240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45"/>
      <c r="Z132" s="145"/>
      <c r="AA132" s="145"/>
      <c r="AB132" s="145"/>
      <c r="AC132" s="145"/>
      <c r="AD132" s="145"/>
      <c r="AE132" s="145"/>
      <c r="AF132" s="145"/>
      <c r="AG132" s="145" t="s">
        <v>179</v>
      </c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</row>
    <row r="133" spans="1:60" outlineLevel="1" x14ac:dyDescent="0.2">
      <c r="A133" s="166">
        <v>19</v>
      </c>
      <c r="B133" s="167" t="s">
        <v>934</v>
      </c>
      <c r="C133" s="177" t="s">
        <v>935</v>
      </c>
      <c r="D133" s="168" t="s">
        <v>198</v>
      </c>
      <c r="E133" s="169">
        <v>2.2500599999999999</v>
      </c>
      <c r="F133" s="170"/>
      <c r="G133" s="171">
        <f>ROUND(E133*F133,2)</f>
        <v>0</v>
      </c>
      <c r="H133" s="170"/>
      <c r="I133" s="171">
        <f>ROUND(E133*H133,2)</f>
        <v>0</v>
      </c>
      <c r="J133" s="170"/>
      <c r="K133" s="171">
        <f>ROUND(E133*J133,2)</f>
        <v>0</v>
      </c>
      <c r="L133" s="171">
        <v>21</v>
      </c>
      <c r="M133" s="171">
        <f>G133*(1+L133/100)</f>
        <v>0</v>
      </c>
      <c r="N133" s="171">
        <v>1.02535</v>
      </c>
      <c r="O133" s="171">
        <f>ROUND(E133*N133,2)</f>
        <v>2.31</v>
      </c>
      <c r="P133" s="171">
        <v>0</v>
      </c>
      <c r="Q133" s="171">
        <f>ROUND(E133*P133,2)</f>
        <v>0</v>
      </c>
      <c r="R133" s="171" t="s">
        <v>869</v>
      </c>
      <c r="S133" s="171" t="s">
        <v>182</v>
      </c>
      <c r="T133" s="172" t="s">
        <v>182</v>
      </c>
      <c r="U133" s="155">
        <v>22.07</v>
      </c>
      <c r="V133" s="155">
        <f>ROUND(E133*U133,2)</f>
        <v>49.66</v>
      </c>
      <c r="W133" s="155"/>
      <c r="X133" s="155" t="s">
        <v>176</v>
      </c>
      <c r="Y133" s="145"/>
      <c r="Z133" s="145"/>
      <c r="AA133" s="145"/>
      <c r="AB133" s="145"/>
      <c r="AC133" s="145"/>
      <c r="AD133" s="145"/>
      <c r="AE133" s="145"/>
      <c r="AF133" s="145"/>
      <c r="AG133" s="145" t="s">
        <v>177</v>
      </c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</row>
    <row r="134" spans="1:60" ht="22.5" outlineLevel="1" x14ac:dyDescent="0.2">
      <c r="A134" s="152"/>
      <c r="B134" s="153"/>
      <c r="C134" s="247" t="s">
        <v>936</v>
      </c>
      <c r="D134" s="248"/>
      <c r="E134" s="248"/>
      <c r="F134" s="248"/>
      <c r="G134" s="248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45"/>
      <c r="Z134" s="145"/>
      <c r="AA134" s="145"/>
      <c r="AB134" s="145"/>
      <c r="AC134" s="145"/>
      <c r="AD134" s="145"/>
      <c r="AE134" s="145"/>
      <c r="AF134" s="145"/>
      <c r="AG134" s="145" t="s">
        <v>207</v>
      </c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74" t="str">
        <f>C134</f>
        <v>čistíren odpadních vod (mimo budovy), nádrží, vodojemů, žlabů nebo kanálů , včetně pomocného pracovního lešení o výšce podlahy do 1900 mm a pro zatížení do 1,5 kPa,</v>
      </c>
      <c r="BB134" s="145"/>
      <c r="BC134" s="145"/>
      <c r="BD134" s="145"/>
      <c r="BE134" s="145"/>
      <c r="BF134" s="145"/>
      <c r="BG134" s="145"/>
      <c r="BH134" s="145"/>
    </row>
    <row r="135" spans="1:60" outlineLevel="1" x14ac:dyDescent="0.2">
      <c r="A135" s="152"/>
      <c r="B135" s="153"/>
      <c r="C135" s="178" t="s">
        <v>208</v>
      </c>
      <c r="D135" s="157"/>
      <c r="E135" s="158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45"/>
      <c r="Z135" s="145"/>
      <c r="AA135" s="145"/>
      <c r="AB135" s="145"/>
      <c r="AC135" s="145"/>
      <c r="AD135" s="145"/>
      <c r="AE135" s="145"/>
      <c r="AF135" s="145"/>
      <c r="AG135" s="145" t="s">
        <v>178</v>
      </c>
      <c r="AH135" s="145">
        <v>0</v>
      </c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</row>
    <row r="136" spans="1:60" outlineLevel="1" x14ac:dyDescent="0.2">
      <c r="A136" s="152"/>
      <c r="B136" s="153"/>
      <c r="C136" s="178" t="s">
        <v>937</v>
      </c>
      <c r="D136" s="157"/>
      <c r="E136" s="158">
        <v>2.2500599999999999</v>
      </c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45"/>
      <c r="Z136" s="145"/>
      <c r="AA136" s="145"/>
      <c r="AB136" s="145"/>
      <c r="AC136" s="145"/>
      <c r="AD136" s="145"/>
      <c r="AE136" s="145"/>
      <c r="AF136" s="145"/>
      <c r="AG136" s="145" t="s">
        <v>178</v>
      </c>
      <c r="AH136" s="145">
        <v>0</v>
      </c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</row>
    <row r="137" spans="1:60" outlineLevel="1" x14ac:dyDescent="0.2">
      <c r="A137" s="152"/>
      <c r="B137" s="153"/>
      <c r="C137" s="239"/>
      <c r="D137" s="240"/>
      <c r="E137" s="240"/>
      <c r="F137" s="240"/>
      <c r="G137" s="240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45"/>
      <c r="Z137" s="145"/>
      <c r="AA137" s="145"/>
      <c r="AB137" s="145"/>
      <c r="AC137" s="145"/>
      <c r="AD137" s="145"/>
      <c r="AE137" s="145"/>
      <c r="AF137" s="145"/>
      <c r="AG137" s="145" t="s">
        <v>179</v>
      </c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</row>
    <row r="138" spans="1:60" ht="22.5" outlineLevel="1" x14ac:dyDescent="0.2">
      <c r="A138" s="166">
        <v>20</v>
      </c>
      <c r="B138" s="167" t="s">
        <v>938</v>
      </c>
      <c r="C138" s="177" t="s">
        <v>939</v>
      </c>
      <c r="D138" s="168" t="s">
        <v>193</v>
      </c>
      <c r="E138" s="169">
        <v>22.03</v>
      </c>
      <c r="F138" s="170"/>
      <c r="G138" s="171">
        <f>ROUND(E138*F138,2)</f>
        <v>0</v>
      </c>
      <c r="H138" s="170"/>
      <c r="I138" s="171">
        <f>ROUND(E138*H138,2)</f>
        <v>0</v>
      </c>
      <c r="J138" s="170"/>
      <c r="K138" s="171">
        <f>ROUND(E138*J138,2)</f>
        <v>0</v>
      </c>
      <c r="L138" s="171">
        <v>21</v>
      </c>
      <c r="M138" s="171">
        <f>G138*(1+L138/100)</f>
        <v>0</v>
      </c>
      <c r="N138" s="171">
        <v>4.9160000000000002E-2</v>
      </c>
      <c r="O138" s="171">
        <f>ROUND(E138*N138,2)</f>
        <v>1.08</v>
      </c>
      <c r="P138" s="171">
        <v>0</v>
      </c>
      <c r="Q138" s="171">
        <f>ROUND(E138*P138,2)</f>
        <v>0</v>
      </c>
      <c r="R138" s="171" t="s">
        <v>205</v>
      </c>
      <c r="S138" s="171" t="s">
        <v>182</v>
      </c>
      <c r="T138" s="172" t="s">
        <v>182</v>
      </c>
      <c r="U138" s="155">
        <v>0.65</v>
      </c>
      <c r="V138" s="155">
        <f>ROUND(E138*U138,2)</f>
        <v>14.32</v>
      </c>
      <c r="W138" s="155"/>
      <c r="X138" s="155" t="s">
        <v>176</v>
      </c>
      <c r="Y138" s="145"/>
      <c r="Z138" s="145"/>
      <c r="AA138" s="145"/>
      <c r="AB138" s="145"/>
      <c r="AC138" s="145"/>
      <c r="AD138" s="145"/>
      <c r="AE138" s="145"/>
      <c r="AF138" s="145"/>
      <c r="AG138" s="145" t="s">
        <v>177</v>
      </c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</row>
    <row r="139" spans="1:60" outlineLevel="1" x14ac:dyDescent="0.2">
      <c r="A139" s="152"/>
      <c r="B139" s="153"/>
      <c r="C139" s="247" t="s">
        <v>940</v>
      </c>
      <c r="D139" s="248"/>
      <c r="E139" s="248"/>
      <c r="F139" s="248"/>
      <c r="G139" s="248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45"/>
      <c r="Z139" s="145"/>
      <c r="AA139" s="145"/>
      <c r="AB139" s="145"/>
      <c r="AC139" s="145"/>
      <c r="AD139" s="145"/>
      <c r="AE139" s="145"/>
      <c r="AF139" s="145"/>
      <c r="AG139" s="145" t="s">
        <v>207</v>
      </c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</row>
    <row r="140" spans="1:60" outlineLevel="1" x14ac:dyDescent="0.2">
      <c r="A140" s="152"/>
      <c r="B140" s="153"/>
      <c r="C140" s="178" t="s">
        <v>184</v>
      </c>
      <c r="D140" s="157"/>
      <c r="E140" s="158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45"/>
      <c r="Z140" s="145"/>
      <c r="AA140" s="145"/>
      <c r="AB140" s="145"/>
      <c r="AC140" s="145"/>
      <c r="AD140" s="145"/>
      <c r="AE140" s="145"/>
      <c r="AF140" s="145"/>
      <c r="AG140" s="145" t="s">
        <v>178</v>
      </c>
      <c r="AH140" s="145">
        <v>0</v>
      </c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</row>
    <row r="141" spans="1:60" outlineLevel="1" x14ac:dyDescent="0.2">
      <c r="A141" s="152"/>
      <c r="B141" s="153"/>
      <c r="C141" s="178" t="s">
        <v>916</v>
      </c>
      <c r="D141" s="157"/>
      <c r="E141" s="158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45"/>
      <c r="Z141" s="145"/>
      <c r="AA141" s="145"/>
      <c r="AB141" s="145"/>
      <c r="AC141" s="145"/>
      <c r="AD141" s="145"/>
      <c r="AE141" s="145"/>
      <c r="AF141" s="145"/>
      <c r="AG141" s="145" t="s">
        <v>178</v>
      </c>
      <c r="AH141" s="145">
        <v>0</v>
      </c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</row>
    <row r="142" spans="1:60" outlineLevel="1" x14ac:dyDescent="0.2">
      <c r="A142" s="152"/>
      <c r="B142" s="153"/>
      <c r="C142" s="178" t="s">
        <v>941</v>
      </c>
      <c r="D142" s="157"/>
      <c r="E142" s="158">
        <v>22.03</v>
      </c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45"/>
      <c r="Z142" s="145"/>
      <c r="AA142" s="145"/>
      <c r="AB142" s="145"/>
      <c r="AC142" s="145"/>
      <c r="AD142" s="145"/>
      <c r="AE142" s="145"/>
      <c r="AF142" s="145"/>
      <c r="AG142" s="145" t="s">
        <v>178</v>
      </c>
      <c r="AH142" s="145">
        <v>0</v>
      </c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</row>
    <row r="143" spans="1:60" outlineLevel="1" x14ac:dyDescent="0.2">
      <c r="A143" s="152"/>
      <c r="B143" s="153"/>
      <c r="C143" s="239"/>
      <c r="D143" s="240"/>
      <c r="E143" s="240"/>
      <c r="F143" s="240"/>
      <c r="G143" s="240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45"/>
      <c r="Z143" s="145"/>
      <c r="AA143" s="145"/>
      <c r="AB143" s="145"/>
      <c r="AC143" s="145"/>
      <c r="AD143" s="145"/>
      <c r="AE143" s="145"/>
      <c r="AF143" s="145"/>
      <c r="AG143" s="145" t="s">
        <v>179</v>
      </c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</row>
    <row r="144" spans="1:60" ht="22.5" outlineLevel="1" x14ac:dyDescent="0.2">
      <c r="A144" s="166">
        <v>21</v>
      </c>
      <c r="B144" s="167" t="s">
        <v>942</v>
      </c>
      <c r="C144" s="177" t="s">
        <v>943</v>
      </c>
      <c r="D144" s="168" t="s">
        <v>193</v>
      </c>
      <c r="E144" s="169">
        <v>22.03</v>
      </c>
      <c r="F144" s="170"/>
      <c r="G144" s="171">
        <f>ROUND(E144*F144,2)</f>
        <v>0</v>
      </c>
      <c r="H144" s="170"/>
      <c r="I144" s="171">
        <f>ROUND(E144*H144,2)</f>
        <v>0</v>
      </c>
      <c r="J144" s="170"/>
      <c r="K144" s="171">
        <f>ROUND(E144*J144,2)</f>
        <v>0</v>
      </c>
      <c r="L144" s="171">
        <v>21</v>
      </c>
      <c r="M144" s="171">
        <f>G144*(1+L144/100)</f>
        <v>0</v>
      </c>
      <c r="N144" s="171">
        <v>0</v>
      </c>
      <c r="O144" s="171">
        <f>ROUND(E144*N144,2)</f>
        <v>0</v>
      </c>
      <c r="P144" s="171">
        <v>0</v>
      </c>
      <c r="Q144" s="171">
        <f>ROUND(E144*P144,2)</f>
        <v>0</v>
      </c>
      <c r="R144" s="171" t="s">
        <v>205</v>
      </c>
      <c r="S144" s="171" t="s">
        <v>182</v>
      </c>
      <c r="T144" s="172" t="s">
        <v>182</v>
      </c>
      <c r="U144" s="155">
        <v>0.17299999999999999</v>
      </c>
      <c r="V144" s="155">
        <f>ROUND(E144*U144,2)</f>
        <v>3.81</v>
      </c>
      <c r="W144" s="155"/>
      <c r="X144" s="155" t="s">
        <v>176</v>
      </c>
      <c r="Y144" s="145"/>
      <c r="Z144" s="145"/>
      <c r="AA144" s="145"/>
      <c r="AB144" s="145"/>
      <c r="AC144" s="145"/>
      <c r="AD144" s="145"/>
      <c r="AE144" s="145"/>
      <c r="AF144" s="145"/>
      <c r="AG144" s="145" t="s">
        <v>177</v>
      </c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</row>
    <row r="145" spans="1:60" outlineLevel="1" x14ac:dyDescent="0.2">
      <c r="A145" s="152"/>
      <c r="B145" s="153"/>
      <c r="C145" s="247" t="s">
        <v>940</v>
      </c>
      <c r="D145" s="248"/>
      <c r="E145" s="248"/>
      <c r="F145" s="248"/>
      <c r="G145" s="248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45"/>
      <c r="Z145" s="145"/>
      <c r="AA145" s="145"/>
      <c r="AB145" s="145"/>
      <c r="AC145" s="145"/>
      <c r="AD145" s="145"/>
      <c r="AE145" s="145"/>
      <c r="AF145" s="145"/>
      <c r="AG145" s="145" t="s">
        <v>207</v>
      </c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</row>
    <row r="146" spans="1:60" outlineLevel="1" x14ac:dyDescent="0.2">
      <c r="A146" s="152"/>
      <c r="B146" s="153"/>
      <c r="C146" s="178" t="s">
        <v>184</v>
      </c>
      <c r="D146" s="157"/>
      <c r="E146" s="158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45"/>
      <c r="Z146" s="145"/>
      <c r="AA146" s="145"/>
      <c r="AB146" s="145"/>
      <c r="AC146" s="145"/>
      <c r="AD146" s="145"/>
      <c r="AE146" s="145"/>
      <c r="AF146" s="145"/>
      <c r="AG146" s="145" t="s">
        <v>178</v>
      </c>
      <c r="AH146" s="145">
        <v>0</v>
      </c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</row>
    <row r="147" spans="1:60" outlineLevel="1" x14ac:dyDescent="0.2">
      <c r="A147" s="152"/>
      <c r="B147" s="153"/>
      <c r="C147" s="178" t="s">
        <v>916</v>
      </c>
      <c r="D147" s="157"/>
      <c r="E147" s="158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45"/>
      <c r="Z147" s="145"/>
      <c r="AA147" s="145"/>
      <c r="AB147" s="145"/>
      <c r="AC147" s="145"/>
      <c r="AD147" s="145"/>
      <c r="AE147" s="145"/>
      <c r="AF147" s="145"/>
      <c r="AG147" s="145" t="s">
        <v>178</v>
      </c>
      <c r="AH147" s="145">
        <v>0</v>
      </c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</row>
    <row r="148" spans="1:60" outlineLevel="1" x14ac:dyDescent="0.2">
      <c r="A148" s="152"/>
      <c r="B148" s="153"/>
      <c r="C148" s="178" t="s">
        <v>941</v>
      </c>
      <c r="D148" s="157"/>
      <c r="E148" s="158">
        <v>22.03</v>
      </c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45"/>
      <c r="Z148" s="145"/>
      <c r="AA148" s="145"/>
      <c r="AB148" s="145"/>
      <c r="AC148" s="145"/>
      <c r="AD148" s="145"/>
      <c r="AE148" s="145"/>
      <c r="AF148" s="145"/>
      <c r="AG148" s="145" t="s">
        <v>178</v>
      </c>
      <c r="AH148" s="145">
        <v>0</v>
      </c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</row>
    <row r="149" spans="1:60" outlineLevel="1" x14ac:dyDescent="0.2">
      <c r="A149" s="152"/>
      <c r="B149" s="153"/>
      <c r="C149" s="239"/>
      <c r="D149" s="240"/>
      <c r="E149" s="240"/>
      <c r="F149" s="240"/>
      <c r="G149" s="240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45"/>
      <c r="Z149" s="145"/>
      <c r="AA149" s="145"/>
      <c r="AB149" s="145"/>
      <c r="AC149" s="145"/>
      <c r="AD149" s="145"/>
      <c r="AE149" s="145"/>
      <c r="AF149" s="145"/>
      <c r="AG149" s="145" t="s">
        <v>179</v>
      </c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</row>
    <row r="150" spans="1:60" outlineLevel="1" x14ac:dyDescent="0.2">
      <c r="A150" s="166">
        <v>22</v>
      </c>
      <c r="B150" s="167" t="s">
        <v>944</v>
      </c>
      <c r="C150" s="177" t="s">
        <v>945</v>
      </c>
      <c r="D150" s="168" t="s">
        <v>204</v>
      </c>
      <c r="E150" s="169">
        <v>4.8</v>
      </c>
      <c r="F150" s="170"/>
      <c r="G150" s="171">
        <f>ROUND(E150*F150,2)</f>
        <v>0</v>
      </c>
      <c r="H150" s="170"/>
      <c r="I150" s="171">
        <f>ROUND(E150*H150,2)</f>
        <v>0</v>
      </c>
      <c r="J150" s="170"/>
      <c r="K150" s="171">
        <f>ROUND(E150*J150,2)</f>
        <v>0</v>
      </c>
      <c r="L150" s="171">
        <v>21</v>
      </c>
      <c r="M150" s="171">
        <f>G150*(1+L150/100)</f>
        <v>0</v>
      </c>
      <c r="N150" s="171">
        <v>3.0470000000000001E-2</v>
      </c>
      <c r="O150" s="171">
        <f>ROUND(E150*N150,2)</f>
        <v>0.15</v>
      </c>
      <c r="P150" s="171">
        <v>0</v>
      </c>
      <c r="Q150" s="171">
        <f>ROUND(E150*P150,2)</f>
        <v>0</v>
      </c>
      <c r="R150" s="171" t="s">
        <v>205</v>
      </c>
      <c r="S150" s="171" t="s">
        <v>182</v>
      </c>
      <c r="T150" s="172" t="s">
        <v>182</v>
      </c>
      <c r="U150" s="155">
        <v>0.87</v>
      </c>
      <c r="V150" s="155">
        <f>ROUND(E150*U150,2)</f>
        <v>4.18</v>
      </c>
      <c r="W150" s="155"/>
      <c r="X150" s="155" t="s">
        <v>176</v>
      </c>
      <c r="Y150" s="145"/>
      <c r="Z150" s="145"/>
      <c r="AA150" s="145"/>
      <c r="AB150" s="145"/>
      <c r="AC150" s="145"/>
      <c r="AD150" s="145"/>
      <c r="AE150" s="145"/>
      <c r="AF150" s="145"/>
      <c r="AG150" s="145" t="s">
        <v>177</v>
      </c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</row>
    <row r="151" spans="1:60" outlineLevel="1" x14ac:dyDescent="0.2">
      <c r="A151" s="152"/>
      <c r="B151" s="153"/>
      <c r="C151" s="247" t="s">
        <v>940</v>
      </c>
      <c r="D151" s="248"/>
      <c r="E151" s="248"/>
      <c r="F151" s="248"/>
      <c r="G151" s="248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45"/>
      <c r="Z151" s="145"/>
      <c r="AA151" s="145"/>
      <c r="AB151" s="145"/>
      <c r="AC151" s="145"/>
      <c r="AD151" s="145"/>
      <c r="AE151" s="145"/>
      <c r="AF151" s="145"/>
      <c r="AG151" s="145" t="s">
        <v>207</v>
      </c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</row>
    <row r="152" spans="1:60" outlineLevel="1" x14ac:dyDescent="0.2">
      <c r="A152" s="152"/>
      <c r="B152" s="153"/>
      <c r="C152" s="178" t="s">
        <v>184</v>
      </c>
      <c r="D152" s="157"/>
      <c r="E152" s="158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45"/>
      <c r="Z152" s="145"/>
      <c r="AA152" s="145"/>
      <c r="AB152" s="145"/>
      <c r="AC152" s="145"/>
      <c r="AD152" s="145"/>
      <c r="AE152" s="145"/>
      <c r="AF152" s="145"/>
      <c r="AG152" s="145" t="s">
        <v>178</v>
      </c>
      <c r="AH152" s="145">
        <v>0</v>
      </c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</row>
    <row r="153" spans="1:60" outlineLevel="1" x14ac:dyDescent="0.2">
      <c r="A153" s="152"/>
      <c r="B153" s="153"/>
      <c r="C153" s="178" t="s">
        <v>916</v>
      </c>
      <c r="D153" s="157"/>
      <c r="E153" s="158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45"/>
      <c r="Z153" s="145"/>
      <c r="AA153" s="145"/>
      <c r="AB153" s="145"/>
      <c r="AC153" s="145"/>
      <c r="AD153" s="145"/>
      <c r="AE153" s="145"/>
      <c r="AF153" s="145"/>
      <c r="AG153" s="145" t="s">
        <v>178</v>
      </c>
      <c r="AH153" s="145">
        <v>0</v>
      </c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</row>
    <row r="154" spans="1:60" outlineLevel="1" x14ac:dyDescent="0.2">
      <c r="A154" s="152"/>
      <c r="B154" s="153"/>
      <c r="C154" s="178" t="s">
        <v>946</v>
      </c>
      <c r="D154" s="157"/>
      <c r="E154" s="158">
        <v>4.8</v>
      </c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45"/>
      <c r="Z154" s="145"/>
      <c r="AA154" s="145"/>
      <c r="AB154" s="145"/>
      <c r="AC154" s="145"/>
      <c r="AD154" s="145"/>
      <c r="AE154" s="145"/>
      <c r="AF154" s="145"/>
      <c r="AG154" s="145" t="s">
        <v>178</v>
      </c>
      <c r="AH154" s="145">
        <v>0</v>
      </c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</row>
    <row r="155" spans="1:60" outlineLevel="1" x14ac:dyDescent="0.2">
      <c r="A155" s="152"/>
      <c r="B155" s="153"/>
      <c r="C155" s="239"/>
      <c r="D155" s="240"/>
      <c r="E155" s="240"/>
      <c r="F155" s="240"/>
      <c r="G155" s="240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45"/>
      <c r="Z155" s="145"/>
      <c r="AA155" s="145"/>
      <c r="AB155" s="145"/>
      <c r="AC155" s="145"/>
      <c r="AD155" s="145"/>
      <c r="AE155" s="145"/>
      <c r="AF155" s="145"/>
      <c r="AG155" s="145" t="s">
        <v>179</v>
      </c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</row>
    <row r="156" spans="1:60" outlineLevel="1" x14ac:dyDescent="0.2">
      <c r="A156" s="166">
        <v>23</v>
      </c>
      <c r="B156" s="167" t="s">
        <v>947</v>
      </c>
      <c r="C156" s="177" t="s">
        <v>948</v>
      </c>
      <c r="D156" s="168" t="s">
        <v>204</v>
      </c>
      <c r="E156" s="169">
        <v>4.8</v>
      </c>
      <c r="F156" s="170"/>
      <c r="G156" s="171">
        <f>ROUND(E156*F156,2)</f>
        <v>0</v>
      </c>
      <c r="H156" s="170"/>
      <c r="I156" s="171">
        <f>ROUND(E156*H156,2)</f>
        <v>0</v>
      </c>
      <c r="J156" s="170"/>
      <c r="K156" s="171">
        <f>ROUND(E156*J156,2)</f>
        <v>0</v>
      </c>
      <c r="L156" s="171">
        <v>21</v>
      </c>
      <c r="M156" s="171">
        <f>G156*(1+L156/100)</f>
        <v>0</v>
      </c>
      <c r="N156" s="171">
        <v>0</v>
      </c>
      <c r="O156" s="171">
        <f>ROUND(E156*N156,2)</f>
        <v>0</v>
      </c>
      <c r="P156" s="171">
        <v>0</v>
      </c>
      <c r="Q156" s="171">
        <f>ROUND(E156*P156,2)</f>
        <v>0</v>
      </c>
      <c r="R156" s="171" t="s">
        <v>205</v>
      </c>
      <c r="S156" s="171" t="s">
        <v>182</v>
      </c>
      <c r="T156" s="172" t="s">
        <v>182</v>
      </c>
      <c r="U156" s="155">
        <v>0.23200000000000001</v>
      </c>
      <c r="V156" s="155">
        <f>ROUND(E156*U156,2)</f>
        <v>1.1100000000000001</v>
      </c>
      <c r="W156" s="155"/>
      <c r="X156" s="155" t="s">
        <v>176</v>
      </c>
      <c r="Y156" s="145"/>
      <c r="Z156" s="145"/>
      <c r="AA156" s="145"/>
      <c r="AB156" s="145"/>
      <c r="AC156" s="145"/>
      <c r="AD156" s="145"/>
      <c r="AE156" s="145"/>
      <c r="AF156" s="145"/>
      <c r="AG156" s="145" t="s">
        <v>177</v>
      </c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</row>
    <row r="157" spans="1:60" outlineLevel="1" x14ac:dyDescent="0.2">
      <c r="A157" s="152"/>
      <c r="B157" s="153"/>
      <c r="C157" s="247" t="s">
        <v>940</v>
      </c>
      <c r="D157" s="248"/>
      <c r="E157" s="248"/>
      <c r="F157" s="248"/>
      <c r="G157" s="248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45"/>
      <c r="Z157" s="145"/>
      <c r="AA157" s="145"/>
      <c r="AB157" s="145"/>
      <c r="AC157" s="145"/>
      <c r="AD157" s="145"/>
      <c r="AE157" s="145"/>
      <c r="AF157" s="145"/>
      <c r="AG157" s="145" t="s">
        <v>207</v>
      </c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</row>
    <row r="158" spans="1:60" outlineLevel="1" x14ac:dyDescent="0.2">
      <c r="A158" s="152"/>
      <c r="B158" s="153"/>
      <c r="C158" s="178" t="s">
        <v>184</v>
      </c>
      <c r="D158" s="157"/>
      <c r="E158" s="158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45"/>
      <c r="Z158" s="145"/>
      <c r="AA158" s="145"/>
      <c r="AB158" s="145"/>
      <c r="AC158" s="145"/>
      <c r="AD158" s="145"/>
      <c r="AE158" s="145"/>
      <c r="AF158" s="145"/>
      <c r="AG158" s="145" t="s">
        <v>178</v>
      </c>
      <c r="AH158" s="145">
        <v>0</v>
      </c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</row>
    <row r="159" spans="1:60" outlineLevel="1" x14ac:dyDescent="0.2">
      <c r="A159" s="152"/>
      <c r="B159" s="153"/>
      <c r="C159" s="178" t="s">
        <v>916</v>
      </c>
      <c r="D159" s="157"/>
      <c r="E159" s="158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45"/>
      <c r="Z159" s="145"/>
      <c r="AA159" s="145"/>
      <c r="AB159" s="145"/>
      <c r="AC159" s="145"/>
      <c r="AD159" s="145"/>
      <c r="AE159" s="145"/>
      <c r="AF159" s="145"/>
      <c r="AG159" s="145" t="s">
        <v>178</v>
      </c>
      <c r="AH159" s="145">
        <v>0</v>
      </c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</row>
    <row r="160" spans="1:60" outlineLevel="1" x14ac:dyDescent="0.2">
      <c r="A160" s="152"/>
      <c r="B160" s="153"/>
      <c r="C160" s="178" t="s">
        <v>946</v>
      </c>
      <c r="D160" s="157"/>
      <c r="E160" s="158">
        <v>4.8</v>
      </c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45"/>
      <c r="Z160" s="145"/>
      <c r="AA160" s="145"/>
      <c r="AB160" s="145"/>
      <c r="AC160" s="145"/>
      <c r="AD160" s="145"/>
      <c r="AE160" s="145"/>
      <c r="AF160" s="145"/>
      <c r="AG160" s="145" t="s">
        <v>178</v>
      </c>
      <c r="AH160" s="145">
        <v>0</v>
      </c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</row>
    <row r="161" spans="1:60" outlineLevel="1" x14ac:dyDescent="0.2">
      <c r="A161" s="152"/>
      <c r="B161" s="153"/>
      <c r="C161" s="239"/>
      <c r="D161" s="240"/>
      <c r="E161" s="240"/>
      <c r="F161" s="240"/>
      <c r="G161" s="240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45"/>
      <c r="Z161" s="145"/>
      <c r="AA161" s="145"/>
      <c r="AB161" s="145"/>
      <c r="AC161" s="145"/>
      <c r="AD161" s="145"/>
      <c r="AE161" s="145"/>
      <c r="AF161" s="145"/>
      <c r="AG161" s="145" t="s">
        <v>179</v>
      </c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</row>
    <row r="162" spans="1:60" outlineLevel="1" x14ac:dyDescent="0.2">
      <c r="A162" s="166">
        <v>24</v>
      </c>
      <c r="B162" s="167" t="s">
        <v>949</v>
      </c>
      <c r="C162" s="177" t="s">
        <v>950</v>
      </c>
      <c r="D162" s="168" t="s">
        <v>193</v>
      </c>
      <c r="E162" s="169">
        <v>22.03</v>
      </c>
      <c r="F162" s="170"/>
      <c r="G162" s="171">
        <f>ROUND(E162*F162,2)</f>
        <v>0</v>
      </c>
      <c r="H162" s="170"/>
      <c r="I162" s="171">
        <f>ROUND(E162*H162,2)</f>
        <v>0</v>
      </c>
      <c r="J162" s="170"/>
      <c r="K162" s="171">
        <f>ROUND(E162*J162,2)</f>
        <v>0</v>
      </c>
      <c r="L162" s="171">
        <v>21</v>
      </c>
      <c r="M162" s="171">
        <f>G162*(1+L162/100)</f>
        <v>0</v>
      </c>
      <c r="N162" s="171">
        <v>0</v>
      </c>
      <c r="O162" s="171">
        <f>ROUND(E162*N162,2)</f>
        <v>0</v>
      </c>
      <c r="P162" s="171">
        <v>0</v>
      </c>
      <c r="Q162" s="171">
        <f>ROUND(E162*P162,2)</f>
        <v>0</v>
      </c>
      <c r="R162" s="171" t="s">
        <v>205</v>
      </c>
      <c r="S162" s="171" t="s">
        <v>182</v>
      </c>
      <c r="T162" s="172" t="s">
        <v>182</v>
      </c>
      <c r="U162" s="155">
        <v>0.13</v>
      </c>
      <c r="V162" s="155">
        <f>ROUND(E162*U162,2)</f>
        <v>2.86</v>
      </c>
      <c r="W162" s="155"/>
      <c r="X162" s="155" t="s">
        <v>176</v>
      </c>
      <c r="Y162" s="145"/>
      <c r="Z162" s="145"/>
      <c r="AA162" s="145"/>
      <c r="AB162" s="145"/>
      <c r="AC162" s="145"/>
      <c r="AD162" s="145"/>
      <c r="AE162" s="145"/>
      <c r="AF162" s="145"/>
      <c r="AG162" s="145" t="s">
        <v>177</v>
      </c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</row>
    <row r="163" spans="1:60" outlineLevel="1" x14ac:dyDescent="0.2">
      <c r="A163" s="152"/>
      <c r="B163" s="153"/>
      <c r="C163" s="247" t="s">
        <v>951</v>
      </c>
      <c r="D163" s="248"/>
      <c r="E163" s="248"/>
      <c r="F163" s="248"/>
      <c r="G163" s="248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45"/>
      <c r="Z163" s="145"/>
      <c r="AA163" s="145"/>
      <c r="AB163" s="145"/>
      <c r="AC163" s="145"/>
      <c r="AD163" s="145"/>
      <c r="AE163" s="145"/>
      <c r="AF163" s="145"/>
      <c r="AG163" s="145" t="s">
        <v>207</v>
      </c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74" t="str">
        <f>C163</f>
        <v>výšky do 4 m se zesílením dna bednění podle hodnoty zatížení betonovou směsí a výztuží. Bez pomocného lešení.</v>
      </c>
      <c r="BB163" s="145"/>
      <c r="BC163" s="145"/>
      <c r="BD163" s="145"/>
      <c r="BE163" s="145"/>
      <c r="BF163" s="145"/>
      <c r="BG163" s="145"/>
      <c r="BH163" s="145"/>
    </row>
    <row r="164" spans="1:60" outlineLevel="1" x14ac:dyDescent="0.2">
      <c r="A164" s="152"/>
      <c r="B164" s="153"/>
      <c r="C164" s="178" t="s">
        <v>184</v>
      </c>
      <c r="D164" s="157"/>
      <c r="E164" s="158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45"/>
      <c r="Z164" s="145"/>
      <c r="AA164" s="145"/>
      <c r="AB164" s="145"/>
      <c r="AC164" s="145"/>
      <c r="AD164" s="145"/>
      <c r="AE164" s="145"/>
      <c r="AF164" s="145"/>
      <c r="AG164" s="145" t="s">
        <v>178</v>
      </c>
      <c r="AH164" s="145">
        <v>0</v>
      </c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</row>
    <row r="165" spans="1:60" outlineLevel="1" x14ac:dyDescent="0.2">
      <c r="A165" s="152"/>
      <c r="B165" s="153"/>
      <c r="C165" s="178" t="s">
        <v>916</v>
      </c>
      <c r="D165" s="157"/>
      <c r="E165" s="158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45"/>
      <c r="Z165" s="145"/>
      <c r="AA165" s="145"/>
      <c r="AB165" s="145"/>
      <c r="AC165" s="145"/>
      <c r="AD165" s="145"/>
      <c r="AE165" s="145"/>
      <c r="AF165" s="145"/>
      <c r="AG165" s="145" t="s">
        <v>178</v>
      </c>
      <c r="AH165" s="145">
        <v>0</v>
      </c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</row>
    <row r="166" spans="1:60" outlineLevel="1" x14ac:dyDescent="0.2">
      <c r="A166" s="152"/>
      <c r="B166" s="153"/>
      <c r="C166" s="178" t="s">
        <v>941</v>
      </c>
      <c r="D166" s="157"/>
      <c r="E166" s="158">
        <v>22.03</v>
      </c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45"/>
      <c r="Z166" s="145"/>
      <c r="AA166" s="145"/>
      <c r="AB166" s="145"/>
      <c r="AC166" s="145"/>
      <c r="AD166" s="145"/>
      <c r="AE166" s="145"/>
      <c r="AF166" s="145"/>
      <c r="AG166" s="145" t="s">
        <v>178</v>
      </c>
      <c r="AH166" s="145">
        <v>0</v>
      </c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</row>
    <row r="167" spans="1:60" outlineLevel="1" x14ac:dyDescent="0.2">
      <c r="A167" s="152"/>
      <c r="B167" s="153"/>
      <c r="C167" s="239"/>
      <c r="D167" s="240"/>
      <c r="E167" s="240"/>
      <c r="F167" s="240"/>
      <c r="G167" s="240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45"/>
      <c r="Z167" s="145"/>
      <c r="AA167" s="145"/>
      <c r="AB167" s="145"/>
      <c r="AC167" s="145"/>
      <c r="AD167" s="145"/>
      <c r="AE167" s="145"/>
      <c r="AF167" s="145"/>
      <c r="AG167" s="145" t="s">
        <v>179</v>
      </c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</row>
    <row r="168" spans="1:60" outlineLevel="1" x14ac:dyDescent="0.2">
      <c r="A168" s="166">
        <v>25</v>
      </c>
      <c r="B168" s="167" t="s">
        <v>952</v>
      </c>
      <c r="C168" s="177" t="s">
        <v>953</v>
      </c>
      <c r="D168" s="168" t="s">
        <v>198</v>
      </c>
      <c r="E168" s="169">
        <v>0.17</v>
      </c>
      <c r="F168" s="170"/>
      <c r="G168" s="171">
        <f>ROUND(E168*F168,2)</f>
        <v>0</v>
      </c>
      <c r="H168" s="170"/>
      <c r="I168" s="171">
        <f>ROUND(E168*H168,2)</f>
        <v>0</v>
      </c>
      <c r="J168" s="170"/>
      <c r="K168" s="171">
        <f>ROUND(E168*J168,2)</f>
        <v>0</v>
      </c>
      <c r="L168" s="171">
        <v>21</v>
      </c>
      <c r="M168" s="171">
        <f>G168*(1+L168/100)</f>
        <v>0</v>
      </c>
      <c r="N168" s="171">
        <v>1.02535</v>
      </c>
      <c r="O168" s="171">
        <f>ROUND(E168*N168,2)</f>
        <v>0.17</v>
      </c>
      <c r="P168" s="171">
        <v>0</v>
      </c>
      <c r="Q168" s="171">
        <f>ROUND(E168*P168,2)</f>
        <v>0</v>
      </c>
      <c r="R168" s="171"/>
      <c r="S168" s="171" t="s">
        <v>174</v>
      </c>
      <c r="T168" s="172" t="s">
        <v>175</v>
      </c>
      <c r="U168" s="155">
        <v>22.07</v>
      </c>
      <c r="V168" s="155">
        <f>ROUND(E168*U168,2)</f>
        <v>3.75</v>
      </c>
      <c r="W168" s="155"/>
      <c r="X168" s="155" t="s">
        <v>176</v>
      </c>
      <c r="Y168" s="145"/>
      <c r="Z168" s="145"/>
      <c r="AA168" s="145"/>
      <c r="AB168" s="145"/>
      <c r="AC168" s="145"/>
      <c r="AD168" s="145"/>
      <c r="AE168" s="145"/>
      <c r="AF168" s="145"/>
      <c r="AG168" s="145" t="s">
        <v>177</v>
      </c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</row>
    <row r="169" spans="1:60" outlineLevel="1" x14ac:dyDescent="0.2">
      <c r="A169" s="152"/>
      <c r="B169" s="153"/>
      <c r="C169" s="178" t="s">
        <v>208</v>
      </c>
      <c r="D169" s="157"/>
      <c r="E169" s="158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45"/>
      <c r="Z169" s="145"/>
      <c r="AA169" s="145"/>
      <c r="AB169" s="145"/>
      <c r="AC169" s="145"/>
      <c r="AD169" s="145"/>
      <c r="AE169" s="145"/>
      <c r="AF169" s="145"/>
      <c r="AG169" s="145" t="s">
        <v>178</v>
      </c>
      <c r="AH169" s="145">
        <v>0</v>
      </c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</row>
    <row r="170" spans="1:60" outlineLevel="1" x14ac:dyDescent="0.2">
      <c r="A170" s="152"/>
      <c r="B170" s="153"/>
      <c r="C170" s="178" t="s">
        <v>954</v>
      </c>
      <c r="D170" s="157"/>
      <c r="E170" s="158">
        <v>0.17</v>
      </c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45"/>
      <c r="Z170" s="145"/>
      <c r="AA170" s="145"/>
      <c r="AB170" s="145"/>
      <c r="AC170" s="145"/>
      <c r="AD170" s="145"/>
      <c r="AE170" s="145"/>
      <c r="AF170" s="145"/>
      <c r="AG170" s="145" t="s">
        <v>178</v>
      </c>
      <c r="AH170" s="145">
        <v>0</v>
      </c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</row>
    <row r="171" spans="1:60" outlineLevel="1" x14ac:dyDescent="0.2">
      <c r="A171" s="152"/>
      <c r="B171" s="153"/>
      <c r="C171" s="239"/>
      <c r="D171" s="240"/>
      <c r="E171" s="240"/>
      <c r="F171" s="240"/>
      <c r="G171" s="240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45"/>
      <c r="Z171" s="145"/>
      <c r="AA171" s="145"/>
      <c r="AB171" s="145"/>
      <c r="AC171" s="145"/>
      <c r="AD171" s="145"/>
      <c r="AE171" s="145"/>
      <c r="AF171" s="145"/>
      <c r="AG171" s="145" t="s">
        <v>179</v>
      </c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</row>
    <row r="172" spans="1:60" x14ac:dyDescent="0.2">
      <c r="A172" s="160" t="s">
        <v>171</v>
      </c>
      <c r="B172" s="161" t="s">
        <v>80</v>
      </c>
      <c r="C172" s="176" t="s">
        <v>81</v>
      </c>
      <c r="D172" s="162"/>
      <c r="E172" s="163"/>
      <c r="F172" s="164"/>
      <c r="G172" s="164">
        <f>SUMIF(AG173:AG177,"&lt;&gt;NOR",G173:G177)</f>
        <v>0</v>
      </c>
      <c r="H172" s="164"/>
      <c r="I172" s="164">
        <f>SUM(I173:I177)</f>
        <v>0</v>
      </c>
      <c r="J172" s="164"/>
      <c r="K172" s="164">
        <f>SUM(K173:K177)</f>
        <v>0</v>
      </c>
      <c r="L172" s="164"/>
      <c r="M172" s="164">
        <f>SUM(M173:M177)</f>
        <v>0</v>
      </c>
      <c r="N172" s="164"/>
      <c r="O172" s="164">
        <f>SUM(O173:O177)</f>
        <v>0.17</v>
      </c>
      <c r="P172" s="164"/>
      <c r="Q172" s="164">
        <f>SUM(Q173:Q177)</f>
        <v>0</v>
      </c>
      <c r="R172" s="164"/>
      <c r="S172" s="164"/>
      <c r="T172" s="165"/>
      <c r="U172" s="159"/>
      <c r="V172" s="159">
        <f>SUM(V173:V177)</f>
        <v>1.38</v>
      </c>
      <c r="W172" s="159"/>
      <c r="X172" s="159"/>
      <c r="AG172" t="s">
        <v>172</v>
      </c>
    </row>
    <row r="173" spans="1:60" ht="22.5" outlineLevel="1" x14ac:dyDescent="0.2">
      <c r="A173" s="166">
        <v>26</v>
      </c>
      <c r="B173" s="167" t="s">
        <v>955</v>
      </c>
      <c r="C173" s="177" t="s">
        <v>956</v>
      </c>
      <c r="D173" s="168" t="s">
        <v>181</v>
      </c>
      <c r="E173" s="169">
        <v>6.4000000000000001E-2</v>
      </c>
      <c r="F173" s="170"/>
      <c r="G173" s="171">
        <f>ROUND(E173*F173,2)</f>
        <v>0</v>
      </c>
      <c r="H173" s="170"/>
      <c r="I173" s="171">
        <f>ROUND(E173*H173,2)</f>
        <v>0</v>
      </c>
      <c r="J173" s="170"/>
      <c r="K173" s="171">
        <f>ROUND(E173*J173,2)</f>
        <v>0</v>
      </c>
      <c r="L173" s="171">
        <v>21</v>
      </c>
      <c r="M173" s="171">
        <f>G173*(1+L173/100)</f>
        <v>0</v>
      </c>
      <c r="N173" s="171">
        <v>2.6975199999999999</v>
      </c>
      <c r="O173" s="171">
        <f>ROUND(E173*N173,2)</f>
        <v>0.17</v>
      </c>
      <c r="P173" s="171">
        <v>0</v>
      </c>
      <c r="Q173" s="171">
        <f>ROUND(E173*P173,2)</f>
        <v>0</v>
      </c>
      <c r="R173" s="171" t="s">
        <v>957</v>
      </c>
      <c r="S173" s="171" t="s">
        <v>182</v>
      </c>
      <c r="T173" s="172" t="s">
        <v>182</v>
      </c>
      <c r="U173" s="155">
        <v>21.585999999999999</v>
      </c>
      <c r="V173" s="155">
        <f>ROUND(E173*U173,2)</f>
        <v>1.38</v>
      </c>
      <c r="W173" s="155"/>
      <c r="X173" s="155" t="s">
        <v>176</v>
      </c>
      <c r="Y173" s="145"/>
      <c r="Z173" s="145"/>
      <c r="AA173" s="145"/>
      <c r="AB173" s="145"/>
      <c r="AC173" s="145"/>
      <c r="AD173" s="145"/>
      <c r="AE173" s="145"/>
      <c r="AF173" s="145"/>
      <c r="AG173" s="145" t="s">
        <v>177</v>
      </c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</row>
    <row r="174" spans="1:60" ht="22.5" outlineLevel="1" x14ac:dyDescent="0.2">
      <c r="A174" s="152"/>
      <c r="B174" s="153"/>
      <c r="C174" s="247" t="s">
        <v>958</v>
      </c>
      <c r="D174" s="248"/>
      <c r="E174" s="248"/>
      <c r="F174" s="248"/>
      <c r="G174" s="248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45"/>
      <c r="Z174" s="145"/>
      <c r="AA174" s="145"/>
      <c r="AB174" s="145"/>
      <c r="AC174" s="145"/>
      <c r="AD174" s="145"/>
      <c r="AE174" s="145"/>
      <c r="AF174" s="145"/>
      <c r="AG174" s="145" t="s">
        <v>207</v>
      </c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74" t="str">
        <f>C174</f>
        <v>včetně bednění, odbednění a výztuže (s dodáním hmot), z pomocného pracovního lešení o výšce podlahy do 1900 mm a pro zatížení do 1,5 kPa,</v>
      </c>
      <c r="BB174" s="145"/>
      <c r="BC174" s="145"/>
      <c r="BD174" s="145"/>
      <c r="BE174" s="145"/>
      <c r="BF174" s="145"/>
      <c r="BG174" s="145"/>
      <c r="BH174" s="145"/>
    </row>
    <row r="175" spans="1:60" outlineLevel="1" x14ac:dyDescent="0.2">
      <c r="A175" s="152"/>
      <c r="B175" s="153"/>
      <c r="C175" s="178" t="s">
        <v>184</v>
      </c>
      <c r="D175" s="157"/>
      <c r="E175" s="158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45"/>
      <c r="Z175" s="145"/>
      <c r="AA175" s="145"/>
      <c r="AB175" s="145"/>
      <c r="AC175" s="145"/>
      <c r="AD175" s="145"/>
      <c r="AE175" s="145"/>
      <c r="AF175" s="145"/>
      <c r="AG175" s="145" t="s">
        <v>178</v>
      </c>
      <c r="AH175" s="145">
        <v>0</v>
      </c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</row>
    <row r="176" spans="1:60" outlineLevel="1" x14ac:dyDescent="0.2">
      <c r="A176" s="152"/>
      <c r="B176" s="153"/>
      <c r="C176" s="178" t="s">
        <v>959</v>
      </c>
      <c r="D176" s="157"/>
      <c r="E176" s="158">
        <v>6.4000000000000001E-2</v>
      </c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45"/>
      <c r="Z176" s="145"/>
      <c r="AA176" s="145"/>
      <c r="AB176" s="145"/>
      <c r="AC176" s="145"/>
      <c r="AD176" s="145"/>
      <c r="AE176" s="145"/>
      <c r="AF176" s="145"/>
      <c r="AG176" s="145" t="s">
        <v>178</v>
      </c>
      <c r="AH176" s="145">
        <v>0</v>
      </c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</row>
    <row r="177" spans="1:60" outlineLevel="1" x14ac:dyDescent="0.2">
      <c r="A177" s="152"/>
      <c r="B177" s="153"/>
      <c r="C177" s="239"/>
      <c r="D177" s="240"/>
      <c r="E177" s="240"/>
      <c r="F177" s="240"/>
      <c r="G177" s="240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45"/>
      <c r="Z177" s="145"/>
      <c r="AA177" s="145"/>
      <c r="AB177" s="145"/>
      <c r="AC177" s="145"/>
      <c r="AD177" s="145"/>
      <c r="AE177" s="145"/>
      <c r="AF177" s="145"/>
      <c r="AG177" s="145" t="s">
        <v>179</v>
      </c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</row>
    <row r="178" spans="1:60" x14ac:dyDescent="0.2">
      <c r="A178" s="160" t="s">
        <v>171</v>
      </c>
      <c r="B178" s="161" t="s">
        <v>90</v>
      </c>
      <c r="C178" s="176" t="s">
        <v>91</v>
      </c>
      <c r="D178" s="162"/>
      <c r="E178" s="163"/>
      <c r="F178" s="164"/>
      <c r="G178" s="164">
        <f>SUMIF(AG179:AG190,"&lt;&gt;NOR",G179:G190)</f>
        <v>0</v>
      </c>
      <c r="H178" s="164"/>
      <c r="I178" s="164">
        <f>SUM(I179:I190)</f>
        <v>0</v>
      </c>
      <c r="J178" s="164"/>
      <c r="K178" s="164">
        <f>SUM(K179:K190)</f>
        <v>0</v>
      </c>
      <c r="L178" s="164"/>
      <c r="M178" s="164">
        <f>SUM(M179:M190)</f>
        <v>0</v>
      </c>
      <c r="N178" s="164"/>
      <c r="O178" s="164">
        <f>SUM(O179:O190)</f>
        <v>0.21000000000000002</v>
      </c>
      <c r="P178" s="164"/>
      <c r="Q178" s="164">
        <f>SUM(Q179:Q190)</f>
        <v>0</v>
      </c>
      <c r="R178" s="164"/>
      <c r="S178" s="164"/>
      <c r="T178" s="165"/>
      <c r="U178" s="159"/>
      <c r="V178" s="159">
        <f>SUM(V179:V190)</f>
        <v>5.77</v>
      </c>
      <c r="W178" s="159"/>
      <c r="X178" s="159"/>
      <c r="AG178" t="s">
        <v>172</v>
      </c>
    </row>
    <row r="179" spans="1:60" ht="22.5" outlineLevel="1" x14ac:dyDescent="0.2">
      <c r="A179" s="166">
        <v>27</v>
      </c>
      <c r="B179" s="167" t="s">
        <v>960</v>
      </c>
      <c r="C179" s="177" t="s">
        <v>961</v>
      </c>
      <c r="D179" s="168" t="s">
        <v>318</v>
      </c>
      <c r="E179" s="169">
        <v>10</v>
      </c>
      <c r="F179" s="170"/>
      <c r="G179" s="171">
        <f>ROUND(E179*F179,2)</f>
        <v>0</v>
      </c>
      <c r="H179" s="170"/>
      <c r="I179" s="171">
        <f>ROUND(E179*H179,2)</f>
        <v>0</v>
      </c>
      <c r="J179" s="170"/>
      <c r="K179" s="171">
        <f>ROUND(E179*J179,2)</f>
        <v>0</v>
      </c>
      <c r="L179" s="171">
        <v>21</v>
      </c>
      <c r="M179" s="171">
        <f>G179*(1+L179/100)</f>
        <v>0</v>
      </c>
      <c r="N179" s="171">
        <v>1.5E-3</v>
      </c>
      <c r="O179" s="171">
        <f>ROUND(E179*N179,2)</f>
        <v>0.02</v>
      </c>
      <c r="P179" s="171">
        <v>0</v>
      </c>
      <c r="Q179" s="171">
        <f>ROUND(E179*P179,2)</f>
        <v>0</v>
      </c>
      <c r="R179" s="171" t="s">
        <v>962</v>
      </c>
      <c r="S179" s="171" t="s">
        <v>182</v>
      </c>
      <c r="T179" s="172" t="s">
        <v>182</v>
      </c>
      <c r="U179" s="155">
        <v>0.14000000000000001</v>
      </c>
      <c r="V179" s="155">
        <f>ROUND(E179*U179,2)</f>
        <v>1.4</v>
      </c>
      <c r="W179" s="155"/>
      <c r="X179" s="155" t="s">
        <v>176</v>
      </c>
      <c r="Y179" s="145"/>
      <c r="Z179" s="145"/>
      <c r="AA179" s="145"/>
      <c r="AB179" s="145"/>
      <c r="AC179" s="145"/>
      <c r="AD179" s="145"/>
      <c r="AE179" s="145"/>
      <c r="AF179" s="145"/>
      <c r="AG179" s="145" t="s">
        <v>177</v>
      </c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</row>
    <row r="180" spans="1:60" outlineLevel="1" x14ac:dyDescent="0.2">
      <c r="A180" s="152"/>
      <c r="B180" s="153"/>
      <c r="C180" s="178" t="s">
        <v>184</v>
      </c>
      <c r="D180" s="157"/>
      <c r="E180" s="158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45"/>
      <c r="Z180" s="145"/>
      <c r="AA180" s="145"/>
      <c r="AB180" s="145"/>
      <c r="AC180" s="145"/>
      <c r="AD180" s="145"/>
      <c r="AE180" s="145"/>
      <c r="AF180" s="145"/>
      <c r="AG180" s="145" t="s">
        <v>178</v>
      </c>
      <c r="AH180" s="145">
        <v>0</v>
      </c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</row>
    <row r="181" spans="1:60" outlineLevel="1" x14ac:dyDescent="0.2">
      <c r="A181" s="152"/>
      <c r="B181" s="153"/>
      <c r="C181" s="178" t="s">
        <v>963</v>
      </c>
      <c r="D181" s="157"/>
      <c r="E181" s="158">
        <v>10</v>
      </c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45"/>
      <c r="Z181" s="145"/>
      <c r="AA181" s="145"/>
      <c r="AB181" s="145"/>
      <c r="AC181" s="145"/>
      <c r="AD181" s="145"/>
      <c r="AE181" s="145"/>
      <c r="AF181" s="145"/>
      <c r="AG181" s="145" t="s">
        <v>178</v>
      </c>
      <c r="AH181" s="145">
        <v>0</v>
      </c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</row>
    <row r="182" spans="1:60" outlineLevel="1" x14ac:dyDescent="0.2">
      <c r="A182" s="152"/>
      <c r="B182" s="153"/>
      <c r="C182" s="239"/>
      <c r="D182" s="240"/>
      <c r="E182" s="240"/>
      <c r="F182" s="240"/>
      <c r="G182" s="240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45"/>
      <c r="Z182" s="145"/>
      <c r="AA182" s="145"/>
      <c r="AB182" s="145"/>
      <c r="AC182" s="145"/>
      <c r="AD182" s="145"/>
      <c r="AE182" s="145"/>
      <c r="AF182" s="145"/>
      <c r="AG182" s="145" t="s">
        <v>179</v>
      </c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</row>
    <row r="183" spans="1:60" ht="22.5" outlineLevel="1" x14ac:dyDescent="0.2">
      <c r="A183" s="166">
        <v>28</v>
      </c>
      <c r="B183" s="167" t="s">
        <v>964</v>
      </c>
      <c r="C183" s="177" t="s">
        <v>965</v>
      </c>
      <c r="D183" s="168" t="s">
        <v>318</v>
      </c>
      <c r="E183" s="169">
        <v>3</v>
      </c>
      <c r="F183" s="170"/>
      <c r="G183" s="171">
        <f>ROUND(E183*F183,2)</f>
        <v>0</v>
      </c>
      <c r="H183" s="170"/>
      <c r="I183" s="171">
        <f>ROUND(E183*H183,2)</f>
        <v>0</v>
      </c>
      <c r="J183" s="170"/>
      <c r="K183" s="171">
        <f>ROUND(E183*J183,2)</f>
        <v>0</v>
      </c>
      <c r="L183" s="171">
        <v>21</v>
      </c>
      <c r="M183" s="171">
        <f>G183*(1+L183/100)</f>
        <v>0</v>
      </c>
      <c r="N183" s="171">
        <v>4.7620000000000003E-2</v>
      </c>
      <c r="O183" s="171">
        <f>ROUND(E183*N183,2)</f>
        <v>0.14000000000000001</v>
      </c>
      <c r="P183" s="171">
        <v>0</v>
      </c>
      <c r="Q183" s="171">
        <f>ROUND(E183*P183,2)</f>
        <v>0</v>
      </c>
      <c r="R183" s="171"/>
      <c r="S183" s="171" t="s">
        <v>174</v>
      </c>
      <c r="T183" s="172" t="s">
        <v>966</v>
      </c>
      <c r="U183" s="155">
        <v>1.0940000000000001</v>
      </c>
      <c r="V183" s="155">
        <f>ROUND(E183*U183,2)</f>
        <v>3.28</v>
      </c>
      <c r="W183" s="155"/>
      <c r="X183" s="155" t="s">
        <v>176</v>
      </c>
      <c r="Y183" s="145"/>
      <c r="Z183" s="145"/>
      <c r="AA183" s="145"/>
      <c r="AB183" s="145"/>
      <c r="AC183" s="145"/>
      <c r="AD183" s="145"/>
      <c r="AE183" s="145"/>
      <c r="AF183" s="145"/>
      <c r="AG183" s="145" t="s">
        <v>177</v>
      </c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</row>
    <row r="184" spans="1:60" outlineLevel="1" x14ac:dyDescent="0.2">
      <c r="A184" s="152"/>
      <c r="B184" s="153"/>
      <c r="C184" s="178" t="s">
        <v>184</v>
      </c>
      <c r="D184" s="157"/>
      <c r="E184" s="158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45"/>
      <c r="Z184" s="145"/>
      <c r="AA184" s="145"/>
      <c r="AB184" s="145"/>
      <c r="AC184" s="145"/>
      <c r="AD184" s="145"/>
      <c r="AE184" s="145"/>
      <c r="AF184" s="145"/>
      <c r="AG184" s="145" t="s">
        <v>178</v>
      </c>
      <c r="AH184" s="145">
        <v>0</v>
      </c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</row>
    <row r="185" spans="1:60" outlineLevel="1" x14ac:dyDescent="0.2">
      <c r="A185" s="152"/>
      <c r="B185" s="153"/>
      <c r="C185" s="178" t="s">
        <v>74</v>
      </c>
      <c r="D185" s="157"/>
      <c r="E185" s="158">
        <v>3</v>
      </c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45"/>
      <c r="Z185" s="145"/>
      <c r="AA185" s="145"/>
      <c r="AB185" s="145"/>
      <c r="AC185" s="145"/>
      <c r="AD185" s="145"/>
      <c r="AE185" s="145"/>
      <c r="AF185" s="145"/>
      <c r="AG185" s="145" t="s">
        <v>178</v>
      </c>
      <c r="AH185" s="145">
        <v>0</v>
      </c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</row>
    <row r="186" spans="1:60" outlineLevel="1" x14ac:dyDescent="0.2">
      <c r="A186" s="152"/>
      <c r="B186" s="153"/>
      <c r="C186" s="239"/>
      <c r="D186" s="240"/>
      <c r="E186" s="240"/>
      <c r="F186" s="240"/>
      <c r="G186" s="240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45"/>
      <c r="Z186" s="145"/>
      <c r="AA186" s="145"/>
      <c r="AB186" s="145"/>
      <c r="AC186" s="145"/>
      <c r="AD186" s="145"/>
      <c r="AE186" s="145"/>
      <c r="AF186" s="145"/>
      <c r="AG186" s="145" t="s">
        <v>179</v>
      </c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</row>
    <row r="187" spans="1:60" outlineLevel="1" x14ac:dyDescent="0.2">
      <c r="A187" s="166">
        <v>29</v>
      </c>
      <c r="B187" s="167" t="s">
        <v>967</v>
      </c>
      <c r="C187" s="177" t="s">
        <v>968</v>
      </c>
      <c r="D187" s="168" t="s">
        <v>318</v>
      </c>
      <c r="E187" s="169">
        <v>1</v>
      </c>
      <c r="F187" s="170"/>
      <c r="G187" s="171">
        <f>ROUND(E187*F187,2)</f>
        <v>0</v>
      </c>
      <c r="H187" s="170"/>
      <c r="I187" s="171">
        <f>ROUND(E187*H187,2)</f>
        <v>0</v>
      </c>
      <c r="J187" s="170"/>
      <c r="K187" s="171">
        <f>ROUND(E187*J187,2)</f>
        <v>0</v>
      </c>
      <c r="L187" s="171">
        <v>21</v>
      </c>
      <c r="M187" s="171">
        <f>G187*(1+L187/100)</f>
        <v>0</v>
      </c>
      <c r="N187" s="171">
        <v>4.7620000000000003E-2</v>
      </c>
      <c r="O187" s="171">
        <f>ROUND(E187*N187,2)</f>
        <v>0.05</v>
      </c>
      <c r="P187" s="171">
        <v>0</v>
      </c>
      <c r="Q187" s="171">
        <f>ROUND(E187*P187,2)</f>
        <v>0</v>
      </c>
      <c r="R187" s="171"/>
      <c r="S187" s="171" t="s">
        <v>174</v>
      </c>
      <c r="T187" s="172" t="s">
        <v>175</v>
      </c>
      <c r="U187" s="155">
        <v>1.0900000000000001</v>
      </c>
      <c r="V187" s="155">
        <f>ROUND(E187*U187,2)</f>
        <v>1.0900000000000001</v>
      </c>
      <c r="W187" s="155"/>
      <c r="X187" s="155" t="s">
        <v>176</v>
      </c>
      <c r="Y187" s="145"/>
      <c r="Z187" s="145"/>
      <c r="AA187" s="145"/>
      <c r="AB187" s="145"/>
      <c r="AC187" s="145"/>
      <c r="AD187" s="145"/>
      <c r="AE187" s="145"/>
      <c r="AF187" s="145"/>
      <c r="AG187" s="145" t="s">
        <v>177</v>
      </c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</row>
    <row r="188" spans="1:60" outlineLevel="1" x14ac:dyDescent="0.2">
      <c r="A188" s="152"/>
      <c r="B188" s="153"/>
      <c r="C188" s="178" t="s">
        <v>184</v>
      </c>
      <c r="D188" s="157"/>
      <c r="E188" s="158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45"/>
      <c r="Z188" s="145"/>
      <c r="AA188" s="145"/>
      <c r="AB188" s="145"/>
      <c r="AC188" s="145"/>
      <c r="AD188" s="145"/>
      <c r="AE188" s="145"/>
      <c r="AF188" s="145"/>
      <c r="AG188" s="145" t="s">
        <v>178</v>
      </c>
      <c r="AH188" s="145">
        <v>0</v>
      </c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</row>
    <row r="189" spans="1:60" outlineLevel="1" x14ac:dyDescent="0.2">
      <c r="A189" s="152"/>
      <c r="B189" s="153"/>
      <c r="C189" s="178" t="s">
        <v>66</v>
      </c>
      <c r="D189" s="157"/>
      <c r="E189" s="158">
        <v>1</v>
      </c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45"/>
      <c r="Z189" s="145"/>
      <c r="AA189" s="145"/>
      <c r="AB189" s="145"/>
      <c r="AC189" s="145"/>
      <c r="AD189" s="145"/>
      <c r="AE189" s="145"/>
      <c r="AF189" s="145"/>
      <c r="AG189" s="145" t="s">
        <v>178</v>
      </c>
      <c r="AH189" s="145">
        <v>0</v>
      </c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</row>
    <row r="190" spans="1:60" outlineLevel="1" x14ac:dyDescent="0.2">
      <c r="A190" s="152"/>
      <c r="B190" s="153"/>
      <c r="C190" s="239"/>
      <c r="D190" s="240"/>
      <c r="E190" s="240"/>
      <c r="F190" s="240"/>
      <c r="G190" s="240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45"/>
      <c r="Z190" s="145"/>
      <c r="AA190" s="145"/>
      <c r="AB190" s="145"/>
      <c r="AC190" s="145"/>
      <c r="AD190" s="145"/>
      <c r="AE190" s="145"/>
      <c r="AF190" s="145"/>
      <c r="AG190" s="145" t="s">
        <v>179</v>
      </c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</row>
    <row r="191" spans="1:60" x14ac:dyDescent="0.2">
      <c r="A191" s="160" t="s">
        <v>171</v>
      </c>
      <c r="B191" s="161" t="s">
        <v>96</v>
      </c>
      <c r="C191" s="176" t="s">
        <v>97</v>
      </c>
      <c r="D191" s="162"/>
      <c r="E191" s="163"/>
      <c r="F191" s="164"/>
      <c r="G191" s="164">
        <f>SUMIF(AG192:AG195,"&lt;&gt;NOR",G192:G195)</f>
        <v>0</v>
      </c>
      <c r="H191" s="164"/>
      <c r="I191" s="164">
        <f>SUM(I192:I195)</f>
        <v>0</v>
      </c>
      <c r="J191" s="164"/>
      <c r="K191" s="164">
        <f>SUM(K192:K195)</f>
        <v>0</v>
      </c>
      <c r="L191" s="164"/>
      <c r="M191" s="164">
        <f>SUM(M192:M195)</f>
        <v>0</v>
      </c>
      <c r="N191" s="164"/>
      <c r="O191" s="164">
        <f>SUM(O192:O195)</f>
        <v>0</v>
      </c>
      <c r="P191" s="164"/>
      <c r="Q191" s="164">
        <f>SUM(Q192:Q195)</f>
        <v>0</v>
      </c>
      <c r="R191" s="164"/>
      <c r="S191" s="164"/>
      <c r="T191" s="165"/>
      <c r="U191" s="159"/>
      <c r="V191" s="159">
        <f>SUM(V192:V195)</f>
        <v>0</v>
      </c>
      <c r="W191" s="159"/>
      <c r="X191" s="159"/>
      <c r="AG191" t="s">
        <v>172</v>
      </c>
    </row>
    <row r="192" spans="1:60" outlineLevel="1" x14ac:dyDescent="0.2">
      <c r="A192" s="166">
        <v>30</v>
      </c>
      <c r="B192" s="167" t="s">
        <v>214</v>
      </c>
      <c r="C192" s="177" t="s">
        <v>215</v>
      </c>
      <c r="D192" s="168" t="s">
        <v>211</v>
      </c>
      <c r="E192" s="169">
        <v>50</v>
      </c>
      <c r="F192" s="170"/>
      <c r="G192" s="171">
        <f>ROUND(E192*F192,2)</f>
        <v>0</v>
      </c>
      <c r="H192" s="170"/>
      <c r="I192" s="171">
        <f>ROUND(E192*H192,2)</f>
        <v>0</v>
      </c>
      <c r="J192" s="170"/>
      <c r="K192" s="171">
        <f>ROUND(E192*J192,2)</f>
        <v>0</v>
      </c>
      <c r="L192" s="171">
        <v>21</v>
      </c>
      <c r="M192" s="171">
        <f>G192*(1+L192/100)</f>
        <v>0</v>
      </c>
      <c r="N192" s="171">
        <v>0</v>
      </c>
      <c r="O192" s="171">
        <f>ROUND(E192*N192,2)</f>
        <v>0</v>
      </c>
      <c r="P192" s="171">
        <v>0</v>
      </c>
      <c r="Q192" s="171">
        <f>ROUND(E192*P192,2)</f>
        <v>0</v>
      </c>
      <c r="R192" s="171"/>
      <c r="S192" s="171" t="s">
        <v>174</v>
      </c>
      <c r="T192" s="172" t="s">
        <v>175</v>
      </c>
      <c r="U192" s="155">
        <v>0</v>
      </c>
      <c r="V192" s="155">
        <f>ROUND(E192*U192,2)</f>
        <v>0</v>
      </c>
      <c r="W192" s="155"/>
      <c r="X192" s="155" t="s">
        <v>212</v>
      </c>
      <c r="Y192" s="145"/>
      <c r="Z192" s="145"/>
      <c r="AA192" s="145"/>
      <c r="AB192" s="145"/>
      <c r="AC192" s="145"/>
      <c r="AD192" s="145"/>
      <c r="AE192" s="145"/>
      <c r="AF192" s="145"/>
      <c r="AG192" s="145" t="s">
        <v>213</v>
      </c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</row>
    <row r="193" spans="1:60" outlineLevel="1" x14ac:dyDescent="0.2">
      <c r="A193" s="152"/>
      <c r="B193" s="153"/>
      <c r="C193" s="243"/>
      <c r="D193" s="244"/>
      <c r="E193" s="244"/>
      <c r="F193" s="244"/>
      <c r="G193" s="244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45"/>
      <c r="Z193" s="145"/>
      <c r="AA193" s="145"/>
      <c r="AB193" s="145"/>
      <c r="AC193" s="145"/>
      <c r="AD193" s="145"/>
      <c r="AE193" s="145"/>
      <c r="AF193" s="145"/>
      <c r="AG193" s="145" t="s">
        <v>179</v>
      </c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</row>
    <row r="194" spans="1:60" outlineLevel="1" x14ac:dyDescent="0.2">
      <c r="A194" s="166">
        <v>31</v>
      </c>
      <c r="B194" s="167" t="s">
        <v>216</v>
      </c>
      <c r="C194" s="177" t="s">
        <v>217</v>
      </c>
      <c r="D194" s="168" t="s">
        <v>218</v>
      </c>
      <c r="E194" s="169">
        <v>1</v>
      </c>
      <c r="F194" s="170"/>
      <c r="G194" s="171">
        <f>ROUND(E194*F194,2)</f>
        <v>0</v>
      </c>
      <c r="H194" s="170"/>
      <c r="I194" s="171">
        <f>ROUND(E194*H194,2)</f>
        <v>0</v>
      </c>
      <c r="J194" s="170"/>
      <c r="K194" s="171">
        <f>ROUND(E194*J194,2)</f>
        <v>0</v>
      </c>
      <c r="L194" s="171">
        <v>21</v>
      </c>
      <c r="M194" s="171">
        <f>G194*(1+L194/100)</f>
        <v>0</v>
      </c>
      <c r="N194" s="171">
        <v>0</v>
      </c>
      <c r="O194" s="171">
        <f>ROUND(E194*N194,2)</f>
        <v>0</v>
      </c>
      <c r="P194" s="171">
        <v>0</v>
      </c>
      <c r="Q194" s="171">
        <f>ROUND(E194*P194,2)</f>
        <v>0</v>
      </c>
      <c r="R194" s="171"/>
      <c r="S194" s="171" t="s">
        <v>174</v>
      </c>
      <c r="T194" s="172" t="s">
        <v>175</v>
      </c>
      <c r="U194" s="155">
        <v>0</v>
      </c>
      <c r="V194" s="155">
        <f>ROUND(E194*U194,2)</f>
        <v>0</v>
      </c>
      <c r="W194" s="155"/>
      <c r="X194" s="155" t="s">
        <v>212</v>
      </c>
      <c r="Y194" s="145"/>
      <c r="Z194" s="145"/>
      <c r="AA194" s="145"/>
      <c r="AB194" s="145"/>
      <c r="AC194" s="145"/>
      <c r="AD194" s="145"/>
      <c r="AE194" s="145"/>
      <c r="AF194" s="145"/>
      <c r="AG194" s="145" t="s">
        <v>213</v>
      </c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</row>
    <row r="195" spans="1:60" outlineLevel="1" x14ac:dyDescent="0.2">
      <c r="A195" s="152"/>
      <c r="B195" s="153"/>
      <c r="C195" s="243"/>
      <c r="D195" s="244"/>
      <c r="E195" s="244"/>
      <c r="F195" s="244"/>
      <c r="G195" s="244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45"/>
      <c r="Z195" s="145"/>
      <c r="AA195" s="145"/>
      <c r="AB195" s="145"/>
      <c r="AC195" s="145"/>
      <c r="AD195" s="145"/>
      <c r="AE195" s="145"/>
      <c r="AF195" s="145"/>
      <c r="AG195" s="145" t="s">
        <v>179</v>
      </c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</row>
    <row r="196" spans="1:60" x14ac:dyDescent="0.2">
      <c r="A196" s="160" t="s">
        <v>171</v>
      </c>
      <c r="B196" s="161" t="s">
        <v>104</v>
      </c>
      <c r="C196" s="176" t="s">
        <v>105</v>
      </c>
      <c r="D196" s="162"/>
      <c r="E196" s="163"/>
      <c r="F196" s="164"/>
      <c r="G196" s="164">
        <f>SUMIF(AG197:AG203,"&lt;&gt;NOR",G197:G203)</f>
        <v>0</v>
      </c>
      <c r="H196" s="164"/>
      <c r="I196" s="164">
        <f>SUM(I197:I203)</f>
        <v>0</v>
      </c>
      <c r="J196" s="164"/>
      <c r="K196" s="164">
        <f>SUM(K197:K203)</f>
        <v>0</v>
      </c>
      <c r="L196" s="164"/>
      <c r="M196" s="164">
        <f>SUM(M197:M203)</f>
        <v>0</v>
      </c>
      <c r="N196" s="164"/>
      <c r="O196" s="164">
        <f>SUM(O197:O203)</f>
        <v>0</v>
      </c>
      <c r="P196" s="164"/>
      <c r="Q196" s="164">
        <f>SUM(Q197:Q203)</f>
        <v>0</v>
      </c>
      <c r="R196" s="164"/>
      <c r="S196" s="164"/>
      <c r="T196" s="165"/>
      <c r="U196" s="159"/>
      <c r="V196" s="159">
        <f>SUM(V197:V203)</f>
        <v>66.59</v>
      </c>
      <c r="W196" s="159"/>
      <c r="X196" s="159"/>
      <c r="AG196" t="s">
        <v>172</v>
      </c>
    </row>
    <row r="197" spans="1:60" outlineLevel="1" x14ac:dyDescent="0.2">
      <c r="A197" s="166">
        <v>32</v>
      </c>
      <c r="B197" s="167" t="s">
        <v>867</v>
      </c>
      <c r="C197" s="177" t="s">
        <v>868</v>
      </c>
      <c r="D197" s="168" t="s">
        <v>198</v>
      </c>
      <c r="E197" s="169">
        <v>109.33553999999999</v>
      </c>
      <c r="F197" s="170"/>
      <c r="G197" s="171">
        <f>ROUND(E197*F197,2)</f>
        <v>0</v>
      </c>
      <c r="H197" s="170"/>
      <c r="I197" s="171">
        <f>ROUND(E197*H197,2)</f>
        <v>0</v>
      </c>
      <c r="J197" s="170"/>
      <c r="K197" s="171">
        <f>ROUND(E197*J197,2)</f>
        <v>0</v>
      </c>
      <c r="L197" s="171">
        <v>21</v>
      </c>
      <c r="M197" s="171">
        <f>G197*(1+L197/100)</f>
        <v>0</v>
      </c>
      <c r="N197" s="171">
        <v>0</v>
      </c>
      <c r="O197" s="171">
        <f>ROUND(E197*N197,2)</f>
        <v>0</v>
      </c>
      <c r="P197" s="171">
        <v>0</v>
      </c>
      <c r="Q197" s="171">
        <f>ROUND(E197*P197,2)</f>
        <v>0</v>
      </c>
      <c r="R197" s="171" t="s">
        <v>869</v>
      </c>
      <c r="S197" s="171" t="s">
        <v>182</v>
      </c>
      <c r="T197" s="172" t="s">
        <v>182</v>
      </c>
      <c r="U197" s="155">
        <v>0.60899999999999999</v>
      </c>
      <c r="V197" s="155">
        <f>ROUND(E197*U197,2)</f>
        <v>66.59</v>
      </c>
      <c r="W197" s="155"/>
      <c r="X197" s="155" t="s">
        <v>228</v>
      </c>
      <c r="Y197" s="145"/>
      <c r="Z197" s="145"/>
      <c r="AA197" s="145"/>
      <c r="AB197" s="145"/>
      <c r="AC197" s="145"/>
      <c r="AD197" s="145"/>
      <c r="AE197" s="145"/>
      <c r="AF197" s="145"/>
      <c r="AG197" s="145" t="s">
        <v>229</v>
      </c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</row>
    <row r="198" spans="1:60" ht="22.5" outlineLevel="1" x14ac:dyDescent="0.2">
      <c r="A198" s="152"/>
      <c r="B198" s="153"/>
      <c r="C198" s="247" t="s">
        <v>870</v>
      </c>
      <c r="D198" s="248"/>
      <c r="E198" s="248"/>
      <c r="F198" s="248"/>
      <c r="G198" s="248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45"/>
      <c r="Z198" s="145"/>
      <c r="AA198" s="145"/>
      <c r="AB198" s="145"/>
      <c r="AC198" s="145"/>
      <c r="AD198" s="145"/>
      <c r="AE198" s="145"/>
      <c r="AF198" s="145"/>
      <c r="AG198" s="145" t="s">
        <v>207</v>
      </c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74" t="str">
        <f>C198</f>
        <v>na novostavbách a změnách objektů pro oplocení (815 2 JKSo), objekty zvláštní pro chov živočichů (815 3 JKSO), objekty pozemní různé (815 9 JKSO)</v>
      </c>
      <c r="BB198" s="145"/>
      <c r="BC198" s="145"/>
      <c r="BD198" s="145"/>
      <c r="BE198" s="145"/>
      <c r="BF198" s="145"/>
      <c r="BG198" s="145"/>
      <c r="BH198" s="145"/>
    </row>
    <row r="199" spans="1:60" outlineLevel="1" x14ac:dyDescent="0.2">
      <c r="A199" s="152"/>
      <c r="B199" s="153"/>
      <c r="C199" s="245" t="s">
        <v>871</v>
      </c>
      <c r="D199" s="246"/>
      <c r="E199" s="246"/>
      <c r="F199" s="246"/>
      <c r="G199" s="246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45"/>
      <c r="Z199" s="145"/>
      <c r="AA199" s="145"/>
      <c r="AB199" s="145"/>
      <c r="AC199" s="145"/>
      <c r="AD199" s="145"/>
      <c r="AE199" s="145"/>
      <c r="AF199" s="145"/>
      <c r="AG199" s="145" t="s">
        <v>207</v>
      </c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74" t="str">
        <f>C199</f>
        <v>se svislou nosnou konstrukcí monolitickou betonovou tyčovou nebo plošnou ( KMCH 2 a 3 - JKSO šesté místo)</v>
      </c>
      <c r="BB199" s="145"/>
      <c r="BC199" s="145"/>
      <c r="BD199" s="145"/>
      <c r="BE199" s="145"/>
      <c r="BF199" s="145"/>
      <c r="BG199" s="145"/>
      <c r="BH199" s="145"/>
    </row>
    <row r="200" spans="1:60" outlineLevel="1" x14ac:dyDescent="0.2">
      <c r="A200" s="152"/>
      <c r="B200" s="153"/>
      <c r="C200" s="178" t="s">
        <v>506</v>
      </c>
      <c r="D200" s="157"/>
      <c r="E200" s="158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45"/>
      <c r="Z200" s="145"/>
      <c r="AA200" s="145"/>
      <c r="AB200" s="145"/>
      <c r="AC200" s="145"/>
      <c r="AD200" s="145"/>
      <c r="AE200" s="145"/>
      <c r="AF200" s="145"/>
      <c r="AG200" s="145" t="s">
        <v>178</v>
      </c>
      <c r="AH200" s="145">
        <v>0</v>
      </c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</row>
    <row r="201" spans="1:60" outlineLevel="1" x14ac:dyDescent="0.2">
      <c r="A201" s="152"/>
      <c r="B201" s="153"/>
      <c r="C201" s="178" t="s">
        <v>969</v>
      </c>
      <c r="D201" s="157"/>
      <c r="E201" s="158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45"/>
      <c r="Z201" s="145"/>
      <c r="AA201" s="145"/>
      <c r="AB201" s="145"/>
      <c r="AC201" s="145"/>
      <c r="AD201" s="145"/>
      <c r="AE201" s="145"/>
      <c r="AF201" s="145"/>
      <c r="AG201" s="145" t="s">
        <v>178</v>
      </c>
      <c r="AH201" s="145">
        <v>0</v>
      </c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</row>
    <row r="202" spans="1:60" outlineLevel="1" x14ac:dyDescent="0.2">
      <c r="A202" s="152"/>
      <c r="B202" s="153"/>
      <c r="C202" s="178" t="s">
        <v>970</v>
      </c>
      <c r="D202" s="157"/>
      <c r="E202" s="158">
        <v>109.33553999999999</v>
      </c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45"/>
      <c r="Z202" s="145"/>
      <c r="AA202" s="145"/>
      <c r="AB202" s="145"/>
      <c r="AC202" s="145"/>
      <c r="AD202" s="145"/>
      <c r="AE202" s="145"/>
      <c r="AF202" s="145"/>
      <c r="AG202" s="145" t="s">
        <v>178</v>
      </c>
      <c r="AH202" s="145">
        <v>0</v>
      </c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</row>
    <row r="203" spans="1:60" outlineLevel="1" x14ac:dyDescent="0.2">
      <c r="A203" s="152"/>
      <c r="B203" s="153"/>
      <c r="C203" s="239"/>
      <c r="D203" s="240"/>
      <c r="E203" s="240"/>
      <c r="F203" s="240"/>
      <c r="G203" s="240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45"/>
      <c r="Z203" s="145"/>
      <c r="AA203" s="145"/>
      <c r="AB203" s="145"/>
      <c r="AC203" s="145"/>
      <c r="AD203" s="145"/>
      <c r="AE203" s="145"/>
      <c r="AF203" s="145"/>
      <c r="AG203" s="145" t="s">
        <v>179</v>
      </c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</row>
    <row r="204" spans="1:60" x14ac:dyDescent="0.2">
      <c r="A204" s="160" t="s">
        <v>171</v>
      </c>
      <c r="B204" s="161" t="s">
        <v>143</v>
      </c>
      <c r="C204" s="176" t="s">
        <v>27</v>
      </c>
      <c r="D204" s="162"/>
      <c r="E204" s="163"/>
      <c r="F204" s="164"/>
      <c r="G204" s="164">
        <f>SUMIF(AG205:AG213,"&lt;&gt;NOR",G205:G213)</f>
        <v>0</v>
      </c>
      <c r="H204" s="164"/>
      <c r="I204" s="164">
        <f>SUM(I205:I213)</f>
        <v>0</v>
      </c>
      <c r="J204" s="164"/>
      <c r="K204" s="164">
        <f>SUM(K205:K213)</f>
        <v>0</v>
      </c>
      <c r="L204" s="164"/>
      <c r="M204" s="164">
        <f>SUM(M205:M213)</f>
        <v>0</v>
      </c>
      <c r="N204" s="164"/>
      <c r="O204" s="164">
        <f>SUM(O205:O213)</f>
        <v>0</v>
      </c>
      <c r="P204" s="164"/>
      <c r="Q204" s="164">
        <f>SUM(Q205:Q213)</f>
        <v>0</v>
      </c>
      <c r="R204" s="164"/>
      <c r="S204" s="164"/>
      <c r="T204" s="165"/>
      <c r="U204" s="159"/>
      <c r="V204" s="159">
        <f>SUM(V205:V213)</f>
        <v>0</v>
      </c>
      <c r="W204" s="159"/>
      <c r="X204" s="159"/>
      <c r="AG204" t="s">
        <v>172</v>
      </c>
    </row>
    <row r="205" spans="1:60" outlineLevel="1" x14ac:dyDescent="0.2">
      <c r="A205" s="166">
        <v>33</v>
      </c>
      <c r="B205" s="167" t="s">
        <v>256</v>
      </c>
      <c r="C205" s="177" t="s">
        <v>257</v>
      </c>
      <c r="D205" s="168" t="s">
        <v>0</v>
      </c>
      <c r="E205" s="169">
        <v>2.4</v>
      </c>
      <c r="F205" s="170"/>
      <c r="G205" s="171">
        <f>ROUND(E205*F205,2)</f>
        <v>0</v>
      </c>
      <c r="H205" s="170"/>
      <c r="I205" s="171">
        <f>ROUND(E205*H205,2)</f>
        <v>0</v>
      </c>
      <c r="J205" s="170"/>
      <c r="K205" s="171">
        <f>ROUND(E205*J205,2)</f>
        <v>0</v>
      </c>
      <c r="L205" s="171">
        <v>21</v>
      </c>
      <c r="M205" s="171">
        <f>G205*(1+L205/100)</f>
        <v>0</v>
      </c>
      <c r="N205" s="171">
        <v>0</v>
      </c>
      <c r="O205" s="171">
        <f>ROUND(E205*N205,2)</f>
        <v>0</v>
      </c>
      <c r="P205" s="171">
        <v>0</v>
      </c>
      <c r="Q205" s="171">
        <f>ROUND(E205*P205,2)</f>
        <v>0</v>
      </c>
      <c r="R205" s="171"/>
      <c r="S205" s="171" t="s">
        <v>182</v>
      </c>
      <c r="T205" s="172" t="s">
        <v>175</v>
      </c>
      <c r="U205" s="155">
        <v>0</v>
      </c>
      <c r="V205" s="155">
        <f>ROUND(E205*U205,2)</f>
        <v>0</v>
      </c>
      <c r="W205" s="155"/>
      <c r="X205" s="155" t="s">
        <v>258</v>
      </c>
      <c r="Y205" s="145"/>
      <c r="Z205" s="145"/>
      <c r="AA205" s="145"/>
      <c r="AB205" s="145"/>
      <c r="AC205" s="145"/>
      <c r="AD205" s="145"/>
      <c r="AE205" s="145"/>
      <c r="AF205" s="145"/>
      <c r="AG205" s="145" t="s">
        <v>259</v>
      </c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</row>
    <row r="206" spans="1:60" ht="22.5" outlineLevel="1" x14ac:dyDescent="0.2">
      <c r="A206" s="152"/>
      <c r="B206" s="153"/>
      <c r="C206" s="241" t="s">
        <v>260</v>
      </c>
      <c r="D206" s="242"/>
      <c r="E206" s="242"/>
      <c r="F206" s="242"/>
      <c r="G206" s="242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45"/>
      <c r="Z206" s="145"/>
      <c r="AA206" s="145"/>
      <c r="AB206" s="145"/>
      <c r="AC206" s="145"/>
      <c r="AD206" s="145"/>
      <c r="AE206" s="145"/>
      <c r="AF206" s="145"/>
      <c r="AG206" s="145" t="s">
        <v>191</v>
      </c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74" t="str">
        <f>C206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206" s="145"/>
      <c r="BC206" s="145"/>
      <c r="BD206" s="145"/>
      <c r="BE206" s="145"/>
      <c r="BF206" s="145"/>
      <c r="BG206" s="145"/>
      <c r="BH206" s="145"/>
    </row>
    <row r="207" spans="1:60" outlineLevel="1" x14ac:dyDescent="0.2">
      <c r="A207" s="152"/>
      <c r="B207" s="153"/>
      <c r="C207" s="239"/>
      <c r="D207" s="240"/>
      <c r="E207" s="240"/>
      <c r="F207" s="240"/>
      <c r="G207" s="240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45"/>
      <c r="Z207" s="145"/>
      <c r="AA207" s="145"/>
      <c r="AB207" s="145"/>
      <c r="AC207" s="145"/>
      <c r="AD207" s="145"/>
      <c r="AE207" s="145"/>
      <c r="AF207" s="145"/>
      <c r="AG207" s="145" t="s">
        <v>179</v>
      </c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</row>
    <row r="208" spans="1:60" outlineLevel="1" x14ac:dyDescent="0.2">
      <c r="A208" s="166">
        <v>34</v>
      </c>
      <c r="B208" s="167" t="s">
        <v>261</v>
      </c>
      <c r="C208" s="177" t="s">
        <v>262</v>
      </c>
      <c r="D208" s="168" t="s">
        <v>0</v>
      </c>
      <c r="E208" s="169">
        <v>1.6</v>
      </c>
      <c r="F208" s="170"/>
      <c r="G208" s="171">
        <f>ROUND(E208*F208,2)</f>
        <v>0</v>
      </c>
      <c r="H208" s="170"/>
      <c r="I208" s="171">
        <f>ROUND(E208*H208,2)</f>
        <v>0</v>
      </c>
      <c r="J208" s="170"/>
      <c r="K208" s="171">
        <f>ROUND(E208*J208,2)</f>
        <v>0</v>
      </c>
      <c r="L208" s="171">
        <v>21</v>
      </c>
      <c r="M208" s="171">
        <f>G208*(1+L208/100)</f>
        <v>0</v>
      </c>
      <c r="N208" s="171">
        <v>0</v>
      </c>
      <c r="O208" s="171">
        <f>ROUND(E208*N208,2)</f>
        <v>0</v>
      </c>
      <c r="P208" s="171">
        <v>0</v>
      </c>
      <c r="Q208" s="171">
        <f>ROUND(E208*P208,2)</f>
        <v>0</v>
      </c>
      <c r="R208" s="171"/>
      <c r="S208" s="171" t="s">
        <v>182</v>
      </c>
      <c r="T208" s="172" t="s">
        <v>175</v>
      </c>
      <c r="U208" s="155">
        <v>0</v>
      </c>
      <c r="V208" s="155">
        <f>ROUND(E208*U208,2)</f>
        <v>0</v>
      </c>
      <c r="W208" s="155"/>
      <c r="X208" s="155" t="s">
        <v>258</v>
      </c>
      <c r="Y208" s="145"/>
      <c r="Z208" s="145"/>
      <c r="AA208" s="145"/>
      <c r="AB208" s="145"/>
      <c r="AC208" s="145"/>
      <c r="AD208" s="145"/>
      <c r="AE208" s="145"/>
      <c r="AF208" s="145"/>
      <c r="AG208" s="145" t="s">
        <v>259</v>
      </c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/>
      <c r="BH208" s="145"/>
    </row>
    <row r="209" spans="1:60" ht="33.75" outlineLevel="1" x14ac:dyDescent="0.2">
      <c r="A209" s="152"/>
      <c r="B209" s="153"/>
      <c r="C209" s="241" t="s">
        <v>263</v>
      </c>
      <c r="D209" s="242"/>
      <c r="E209" s="242"/>
      <c r="F209" s="242"/>
      <c r="G209" s="242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45"/>
      <c r="Z209" s="145"/>
      <c r="AA209" s="145"/>
      <c r="AB209" s="145"/>
      <c r="AC209" s="145"/>
      <c r="AD209" s="145"/>
      <c r="AE209" s="145"/>
      <c r="AF209" s="145"/>
      <c r="AG209" s="145" t="s">
        <v>191</v>
      </c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74" t="str">
        <f>C209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209" s="145"/>
      <c r="BC209" s="145"/>
      <c r="BD209" s="145"/>
      <c r="BE209" s="145"/>
      <c r="BF209" s="145"/>
      <c r="BG209" s="145"/>
      <c r="BH209" s="145"/>
    </row>
    <row r="210" spans="1:60" outlineLevel="1" x14ac:dyDescent="0.2">
      <c r="A210" s="152"/>
      <c r="B210" s="153"/>
      <c r="C210" s="239"/>
      <c r="D210" s="240"/>
      <c r="E210" s="240"/>
      <c r="F210" s="240"/>
      <c r="G210" s="240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45"/>
      <c r="Z210" s="145"/>
      <c r="AA210" s="145"/>
      <c r="AB210" s="145"/>
      <c r="AC210" s="145"/>
      <c r="AD210" s="145"/>
      <c r="AE210" s="145"/>
      <c r="AF210" s="145"/>
      <c r="AG210" s="145" t="s">
        <v>179</v>
      </c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</row>
    <row r="211" spans="1:60" outlineLevel="1" x14ac:dyDescent="0.2">
      <c r="A211" s="166">
        <v>35</v>
      </c>
      <c r="B211" s="167" t="s">
        <v>264</v>
      </c>
      <c r="C211" s="177" t="s">
        <v>265</v>
      </c>
      <c r="D211" s="168" t="s">
        <v>0</v>
      </c>
      <c r="E211" s="169">
        <v>0.8</v>
      </c>
      <c r="F211" s="170"/>
      <c r="G211" s="171">
        <f>ROUND(E211*F211,2)</f>
        <v>0</v>
      </c>
      <c r="H211" s="170"/>
      <c r="I211" s="171">
        <f>ROUND(E211*H211,2)</f>
        <v>0</v>
      </c>
      <c r="J211" s="170"/>
      <c r="K211" s="171">
        <f>ROUND(E211*J211,2)</f>
        <v>0</v>
      </c>
      <c r="L211" s="171">
        <v>21</v>
      </c>
      <c r="M211" s="171">
        <f>G211*(1+L211/100)</f>
        <v>0</v>
      </c>
      <c r="N211" s="171">
        <v>0</v>
      </c>
      <c r="O211" s="171">
        <f>ROUND(E211*N211,2)</f>
        <v>0</v>
      </c>
      <c r="P211" s="171">
        <v>0</v>
      </c>
      <c r="Q211" s="171">
        <f>ROUND(E211*P211,2)</f>
        <v>0</v>
      </c>
      <c r="R211" s="171"/>
      <c r="S211" s="171" t="s">
        <v>182</v>
      </c>
      <c r="T211" s="172" t="s">
        <v>175</v>
      </c>
      <c r="U211" s="155">
        <v>0</v>
      </c>
      <c r="V211" s="155">
        <f>ROUND(E211*U211,2)</f>
        <v>0</v>
      </c>
      <c r="W211" s="155"/>
      <c r="X211" s="155" t="s">
        <v>258</v>
      </c>
      <c r="Y211" s="145"/>
      <c r="Z211" s="145"/>
      <c r="AA211" s="145"/>
      <c r="AB211" s="145"/>
      <c r="AC211" s="145"/>
      <c r="AD211" s="145"/>
      <c r="AE211" s="145"/>
      <c r="AF211" s="145"/>
      <c r="AG211" s="145" t="s">
        <v>259</v>
      </c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</row>
    <row r="212" spans="1:60" ht="22.5" outlineLevel="1" x14ac:dyDescent="0.2">
      <c r="A212" s="152"/>
      <c r="B212" s="153"/>
      <c r="C212" s="241" t="s">
        <v>266</v>
      </c>
      <c r="D212" s="242"/>
      <c r="E212" s="242"/>
      <c r="F212" s="242"/>
      <c r="G212" s="242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45"/>
      <c r="Z212" s="145"/>
      <c r="AA212" s="145"/>
      <c r="AB212" s="145"/>
      <c r="AC212" s="145"/>
      <c r="AD212" s="145"/>
      <c r="AE212" s="145"/>
      <c r="AF212" s="145"/>
      <c r="AG212" s="145" t="s">
        <v>191</v>
      </c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74" t="str">
        <f>C212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212" s="145"/>
      <c r="BC212" s="145"/>
      <c r="BD212" s="145"/>
      <c r="BE212" s="145"/>
      <c r="BF212" s="145"/>
      <c r="BG212" s="145"/>
      <c r="BH212" s="145"/>
    </row>
    <row r="213" spans="1:60" outlineLevel="1" x14ac:dyDescent="0.2">
      <c r="A213" s="152"/>
      <c r="B213" s="153"/>
      <c r="C213" s="239"/>
      <c r="D213" s="240"/>
      <c r="E213" s="240"/>
      <c r="F213" s="240"/>
      <c r="G213" s="240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45"/>
      <c r="Z213" s="145"/>
      <c r="AA213" s="145"/>
      <c r="AB213" s="145"/>
      <c r="AC213" s="145"/>
      <c r="AD213" s="145"/>
      <c r="AE213" s="145"/>
      <c r="AF213" s="145"/>
      <c r="AG213" s="145" t="s">
        <v>179</v>
      </c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</row>
    <row r="214" spans="1:60" x14ac:dyDescent="0.2">
      <c r="A214" s="160" t="s">
        <v>171</v>
      </c>
      <c r="B214" s="161" t="s">
        <v>144</v>
      </c>
      <c r="C214" s="176" t="s">
        <v>28</v>
      </c>
      <c r="D214" s="162"/>
      <c r="E214" s="163"/>
      <c r="F214" s="164"/>
      <c r="G214" s="164">
        <f>SUMIF(AG215:AG220,"&lt;&gt;NOR",G215:G220)</f>
        <v>0</v>
      </c>
      <c r="H214" s="164"/>
      <c r="I214" s="164">
        <f>SUM(I215:I220)</f>
        <v>0</v>
      </c>
      <c r="J214" s="164"/>
      <c r="K214" s="164">
        <f>SUM(K215:K220)</f>
        <v>0</v>
      </c>
      <c r="L214" s="164"/>
      <c r="M214" s="164">
        <f>SUM(M215:M220)</f>
        <v>0</v>
      </c>
      <c r="N214" s="164"/>
      <c r="O214" s="164">
        <f>SUM(O215:O220)</f>
        <v>0</v>
      </c>
      <c r="P214" s="164"/>
      <c r="Q214" s="164">
        <f>SUM(Q215:Q220)</f>
        <v>0</v>
      </c>
      <c r="R214" s="164"/>
      <c r="S214" s="164"/>
      <c r="T214" s="165"/>
      <c r="U214" s="159"/>
      <c r="V214" s="159">
        <f>SUM(V215:V220)</f>
        <v>0</v>
      </c>
      <c r="W214" s="159"/>
      <c r="X214" s="159"/>
      <c r="AG214" t="s">
        <v>172</v>
      </c>
    </row>
    <row r="215" spans="1:60" outlineLevel="1" x14ac:dyDescent="0.2">
      <c r="A215" s="166">
        <v>36</v>
      </c>
      <c r="B215" s="167" t="s">
        <v>267</v>
      </c>
      <c r="C215" s="177" t="s">
        <v>268</v>
      </c>
      <c r="D215" s="168" t="s">
        <v>0</v>
      </c>
      <c r="E215" s="169">
        <v>1.9</v>
      </c>
      <c r="F215" s="170"/>
      <c r="G215" s="171">
        <f>ROUND(E215*F215,2)</f>
        <v>0</v>
      </c>
      <c r="H215" s="170"/>
      <c r="I215" s="171">
        <f>ROUND(E215*H215,2)</f>
        <v>0</v>
      </c>
      <c r="J215" s="170"/>
      <c r="K215" s="171">
        <f>ROUND(E215*J215,2)</f>
        <v>0</v>
      </c>
      <c r="L215" s="171">
        <v>21</v>
      </c>
      <c r="M215" s="171">
        <f>G215*(1+L215/100)</f>
        <v>0</v>
      </c>
      <c r="N215" s="171">
        <v>0</v>
      </c>
      <c r="O215" s="171">
        <f>ROUND(E215*N215,2)</f>
        <v>0</v>
      </c>
      <c r="P215" s="171">
        <v>0</v>
      </c>
      <c r="Q215" s="171">
        <f>ROUND(E215*P215,2)</f>
        <v>0</v>
      </c>
      <c r="R215" s="171"/>
      <c r="S215" s="171" t="s">
        <v>182</v>
      </c>
      <c r="T215" s="172" t="s">
        <v>175</v>
      </c>
      <c r="U215" s="155">
        <v>0</v>
      </c>
      <c r="V215" s="155">
        <f>ROUND(E215*U215,2)</f>
        <v>0</v>
      </c>
      <c r="W215" s="155"/>
      <c r="X215" s="155" t="s">
        <v>258</v>
      </c>
      <c r="Y215" s="145"/>
      <c r="Z215" s="145"/>
      <c r="AA215" s="145"/>
      <c r="AB215" s="145"/>
      <c r="AC215" s="145"/>
      <c r="AD215" s="145"/>
      <c r="AE215" s="145"/>
      <c r="AF215" s="145"/>
      <c r="AG215" s="145" t="s">
        <v>259</v>
      </c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</row>
    <row r="216" spans="1:60" ht="33.75" outlineLevel="1" x14ac:dyDescent="0.2">
      <c r="A216" s="152"/>
      <c r="B216" s="153"/>
      <c r="C216" s="241" t="s">
        <v>269</v>
      </c>
      <c r="D216" s="242"/>
      <c r="E216" s="242"/>
      <c r="F216" s="242"/>
      <c r="G216" s="242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45"/>
      <c r="Z216" s="145"/>
      <c r="AA216" s="145"/>
      <c r="AB216" s="145"/>
      <c r="AC216" s="145"/>
      <c r="AD216" s="145"/>
      <c r="AE216" s="145"/>
      <c r="AF216" s="145"/>
      <c r="AG216" s="145" t="s">
        <v>191</v>
      </c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74" t="str">
        <f>C216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16" s="145"/>
      <c r="BC216" s="145"/>
      <c r="BD216" s="145"/>
      <c r="BE216" s="145"/>
      <c r="BF216" s="145"/>
      <c r="BG216" s="145"/>
      <c r="BH216" s="145"/>
    </row>
    <row r="217" spans="1:60" outlineLevel="1" x14ac:dyDescent="0.2">
      <c r="A217" s="152"/>
      <c r="B217" s="153"/>
      <c r="C217" s="239"/>
      <c r="D217" s="240"/>
      <c r="E217" s="240"/>
      <c r="F217" s="240"/>
      <c r="G217" s="240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45"/>
      <c r="Z217" s="145"/>
      <c r="AA217" s="145"/>
      <c r="AB217" s="145"/>
      <c r="AC217" s="145"/>
      <c r="AD217" s="145"/>
      <c r="AE217" s="145"/>
      <c r="AF217" s="145"/>
      <c r="AG217" s="145" t="s">
        <v>179</v>
      </c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</row>
    <row r="218" spans="1:60" outlineLevel="1" x14ac:dyDescent="0.2">
      <c r="A218" s="166">
        <v>37</v>
      </c>
      <c r="B218" s="167" t="s">
        <v>270</v>
      </c>
      <c r="C218" s="177" t="s">
        <v>271</v>
      </c>
      <c r="D218" s="168" t="s">
        <v>0</v>
      </c>
      <c r="E218" s="169">
        <v>0.65</v>
      </c>
      <c r="F218" s="170"/>
      <c r="G218" s="171">
        <f>ROUND(E218*F218,2)</f>
        <v>0</v>
      </c>
      <c r="H218" s="170"/>
      <c r="I218" s="171">
        <f>ROUND(E218*H218,2)</f>
        <v>0</v>
      </c>
      <c r="J218" s="170"/>
      <c r="K218" s="171">
        <f>ROUND(E218*J218,2)</f>
        <v>0</v>
      </c>
      <c r="L218" s="171">
        <v>21</v>
      </c>
      <c r="M218" s="171">
        <f>G218*(1+L218/100)</f>
        <v>0</v>
      </c>
      <c r="N218" s="171">
        <v>0</v>
      </c>
      <c r="O218" s="171">
        <f>ROUND(E218*N218,2)</f>
        <v>0</v>
      </c>
      <c r="P218" s="171">
        <v>0</v>
      </c>
      <c r="Q218" s="171">
        <f>ROUND(E218*P218,2)</f>
        <v>0</v>
      </c>
      <c r="R218" s="171"/>
      <c r="S218" s="171" t="s">
        <v>182</v>
      </c>
      <c r="T218" s="172" t="s">
        <v>175</v>
      </c>
      <c r="U218" s="155">
        <v>0</v>
      </c>
      <c r="V218" s="155">
        <f>ROUND(E218*U218,2)</f>
        <v>0</v>
      </c>
      <c r="W218" s="155"/>
      <c r="X218" s="155" t="s">
        <v>258</v>
      </c>
      <c r="Y218" s="145"/>
      <c r="Z218" s="145"/>
      <c r="AA218" s="145"/>
      <c r="AB218" s="145"/>
      <c r="AC218" s="145"/>
      <c r="AD218" s="145"/>
      <c r="AE218" s="145"/>
      <c r="AF218" s="145"/>
      <c r="AG218" s="145" t="s">
        <v>259</v>
      </c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</row>
    <row r="219" spans="1:60" outlineLevel="1" x14ac:dyDescent="0.2">
      <c r="A219" s="152"/>
      <c r="B219" s="153"/>
      <c r="C219" s="241" t="s">
        <v>272</v>
      </c>
      <c r="D219" s="242"/>
      <c r="E219" s="242"/>
      <c r="F219" s="242"/>
      <c r="G219" s="242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45"/>
      <c r="Z219" s="145"/>
      <c r="AA219" s="145"/>
      <c r="AB219" s="145"/>
      <c r="AC219" s="145"/>
      <c r="AD219" s="145"/>
      <c r="AE219" s="145"/>
      <c r="AF219" s="145"/>
      <c r="AG219" s="145" t="s">
        <v>191</v>
      </c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74" t="str">
        <f>C219</f>
        <v>Náklady na provedení skutečného zaměření stavby v rozsahu nezbytném pro zápis změny do katastru nemovitostí.</v>
      </c>
      <c r="BB219" s="145"/>
      <c r="BC219" s="145"/>
      <c r="BD219" s="145"/>
      <c r="BE219" s="145"/>
      <c r="BF219" s="145"/>
      <c r="BG219" s="145"/>
      <c r="BH219" s="145"/>
    </row>
    <row r="220" spans="1:60" outlineLevel="1" x14ac:dyDescent="0.2">
      <c r="A220" s="152"/>
      <c r="B220" s="153"/>
      <c r="C220" s="239"/>
      <c r="D220" s="240"/>
      <c r="E220" s="240"/>
      <c r="F220" s="240"/>
      <c r="G220" s="240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45"/>
      <c r="Z220" s="145"/>
      <c r="AA220" s="145"/>
      <c r="AB220" s="145"/>
      <c r="AC220" s="145"/>
      <c r="AD220" s="145"/>
      <c r="AE220" s="145"/>
      <c r="AF220" s="145"/>
      <c r="AG220" s="145" t="s">
        <v>179</v>
      </c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</row>
    <row r="221" spans="1:60" x14ac:dyDescent="0.2">
      <c r="A221" s="3"/>
      <c r="B221" s="4"/>
      <c r="C221" s="180"/>
      <c r="D221" s="6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AE221">
        <v>15</v>
      </c>
      <c r="AF221">
        <v>21</v>
      </c>
      <c r="AG221" t="s">
        <v>158</v>
      </c>
    </row>
    <row r="222" spans="1:60" x14ac:dyDescent="0.2">
      <c r="A222" s="148"/>
      <c r="B222" s="149" t="s">
        <v>29</v>
      </c>
      <c r="C222" s="181"/>
      <c r="D222" s="150"/>
      <c r="E222" s="151"/>
      <c r="F222" s="151"/>
      <c r="G222" s="175">
        <f>G8+G58+G94+G172+G178+G191+G196+G204+G214</f>
        <v>0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AE222">
        <f>SUMIF(L7:L220,AE221,G7:G220)</f>
        <v>0</v>
      </c>
      <c r="AF222">
        <f>SUMIF(L7:L220,AF221,G7:G220)</f>
        <v>0</v>
      </c>
      <c r="AG222" t="s">
        <v>273</v>
      </c>
    </row>
    <row r="223" spans="1:60" x14ac:dyDescent="0.2">
      <c r="C223" s="182"/>
      <c r="D223" s="10"/>
      <c r="AG223" t="s">
        <v>274</v>
      </c>
    </row>
    <row r="224" spans="1:60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79">
    <mergeCell ref="C34:G34"/>
    <mergeCell ref="A1:G1"/>
    <mergeCell ref="C2:G2"/>
    <mergeCell ref="C3:G3"/>
    <mergeCell ref="C4:G4"/>
    <mergeCell ref="C10:G10"/>
    <mergeCell ref="C14:G14"/>
    <mergeCell ref="C16:G16"/>
    <mergeCell ref="C21:G21"/>
    <mergeCell ref="C23:G23"/>
    <mergeCell ref="C26:G26"/>
    <mergeCell ref="C32:G32"/>
    <mergeCell ref="C67:G67"/>
    <mergeCell ref="C35:G35"/>
    <mergeCell ref="C40:G40"/>
    <mergeCell ref="C44:G44"/>
    <mergeCell ref="C46:G46"/>
    <mergeCell ref="C47:G47"/>
    <mergeCell ref="C50:G50"/>
    <mergeCell ref="C52:G52"/>
    <mergeCell ref="C57:G57"/>
    <mergeCell ref="C60:G60"/>
    <mergeCell ref="C64:G64"/>
    <mergeCell ref="C66:G66"/>
    <mergeCell ref="C101:G101"/>
    <mergeCell ref="C71:G71"/>
    <mergeCell ref="C73:G73"/>
    <mergeCell ref="C76:G76"/>
    <mergeCell ref="C78:G78"/>
    <mergeCell ref="C81:G81"/>
    <mergeCell ref="C83:G83"/>
    <mergeCell ref="C84:G84"/>
    <mergeCell ref="C88:G88"/>
    <mergeCell ref="C90:G90"/>
    <mergeCell ref="C93:G93"/>
    <mergeCell ref="C96:G96"/>
    <mergeCell ref="C137:G137"/>
    <mergeCell ref="C103:G103"/>
    <mergeCell ref="C110:G110"/>
    <mergeCell ref="C112:G112"/>
    <mergeCell ref="C113:G113"/>
    <mergeCell ref="C114:G114"/>
    <mergeCell ref="C121:G121"/>
    <mergeCell ref="C123:G123"/>
    <mergeCell ref="C124:G124"/>
    <mergeCell ref="C125:G125"/>
    <mergeCell ref="C132:G132"/>
    <mergeCell ref="C134:G134"/>
    <mergeCell ref="C174:G174"/>
    <mergeCell ref="C139:G139"/>
    <mergeCell ref="C143:G143"/>
    <mergeCell ref="C145:G145"/>
    <mergeCell ref="C149:G149"/>
    <mergeCell ref="C151:G151"/>
    <mergeCell ref="C155:G155"/>
    <mergeCell ref="C157:G157"/>
    <mergeCell ref="C161:G161"/>
    <mergeCell ref="C163:G163"/>
    <mergeCell ref="C167:G167"/>
    <mergeCell ref="C171:G171"/>
    <mergeCell ref="C209:G209"/>
    <mergeCell ref="C177:G177"/>
    <mergeCell ref="C182:G182"/>
    <mergeCell ref="C186:G186"/>
    <mergeCell ref="C190:G190"/>
    <mergeCell ref="C193:G193"/>
    <mergeCell ref="C195:G195"/>
    <mergeCell ref="C198:G198"/>
    <mergeCell ref="C199:G199"/>
    <mergeCell ref="C203:G203"/>
    <mergeCell ref="C206:G206"/>
    <mergeCell ref="C207:G207"/>
    <mergeCell ref="C220:G220"/>
    <mergeCell ref="C210:G210"/>
    <mergeCell ref="C212:G212"/>
    <mergeCell ref="C213:G213"/>
    <mergeCell ref="C216:G216"/>
    <mergeCell ref="C217:G217"/>
    <mergeCell ref="C219:G219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60</vt:i4>
      </vt:variant>
    </vt:vector>
  </HeadingPairs>
  <TitlesOfParts>
    <vt:vector size="71" baseType="lpstr">
      <vt:lpstr>Pokyny pro vyplnění</vt:lpstr>
      <vt:lpstr>Stavba</vt:lpstr>
      <vt:lpstr>VzorPolozky</vt:lpstr>
      <vt:lpstr>02 02 Pol</vt:lpstr>
      <vt:lpstr>03.2 03.2 Pol</vt:lpstr>
      <vt:lpstr>04 04 Pol</vt:lpstr>
      <vt:lpstr>05 05 Pol</vt:lpstr>
      <vt:lpstr>06 06 Pol</vt:lpstr>
      <vt:lpstr>07 07 Pol</vt:lpstr>
      <vt:lpstr>IO01 IO01 Pol</vt:lpstr>
      <vt:lpstr>IO02 IO02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'02 02 Pol'!Názvy_tisku</vt:lpstr>
      <vt:lpstr>'03.2 03.2 Pol'!Názvy_tisku</vt:lpstr>
      <vt:lpstr>'04 04 Pol'!Názvy_tisku</vt:lpstr>
      <vt:lpstr>'05 05 Pol'!Názvy_tisku</vt:lpstr>
      <vt:lpstr>'06 06 Pol'!Názvy_tisku</vt:lpstr>
      <vt:lpstr>'07 07 Pol'!Názvy_tisku</vt:lpstr>
      <vt:lpstr>'IO02 IO02 Pol'!Názvy_tisku</vt:lpstr>
      <vt:lpstr>oadresa</vt:lpstr>
      <vt:lpstr>Stavba!Objednatel</vt:lpstr>
      <vt:lpstr>Stavba!Objekt</vt:lpstr>
      <vt:lpstr>'02 02 Pol'!Oblast_tisku</vt:lpstr>
      <vt:lpstr>'03.2 03.2 Pol'!Oblast_tisku</vt:lpstr>
      <vt:lpstr>'04 04 Pol'!Oblast_tisku</vt:lpstr>
      <vt:lpstr>'05 05 Pol'!Oblast_tisku</vt:lpstr>
      <vt:lpstr>'06 06 Pol'!Oblast_tisku</vt:lpstr>
      <vt:lpstr>'07 07 Pol'!Oblast_tisku</vt:lpstr>
      <vt:lpstr>'IO02 IO02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ivo rehak</cp:lastModifiedBy>
  <cp:lastPrinted>2019-03-19T12:27:02Z</cp:lastPrinted>
  <dcterms:created xsi:type="dcterms:W3CDTF">2009-04-08T07:15:50Z</dcterms:created>
  <dcterms:modified xsi:type="dcterms:W3CDTF">2020-06-12T12:20:34Z</dcterms:modified>
</cp:coreProperties>
</file>