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180" yWindow="435" windowWidth="21600" windowHeight="16440" activeTab="1"/>
  </bookViews>
  <sheets>
    <sheet name="Krycí list" sheetId="1" r:id="rId1"/>
    <sheet name="VZT" sheetId="5" r:id="rId2"/>
  </sheets>
  <definedNames>
    <definedName name="__MAIN__">#REF!</definedName>
    <definedName name="__MAIN1__">#REF!</definedName>
    <definedName name="__MvymF__">#REF!</definedName>
    <definedName name="__OobjF__">#REF!</definedName>
    <definedName name="__OoddF__">#REF!</definedName>
    <definedName name="__OradF__">#REF!</definedName>
    <definedName name="cisloobjektu">'Krycí list'!$A$5</definedName>
    <definedName name="cislostavby">'Krycí list'!$A$7</definedName>
    <definedName name="Datum">'Krycí list'!$B$27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'Krycí list'!$G$2</definedName>
    <definedName name="MJ">'Krycí list'!$G$5</definedName>
    <definedName name="Mont">#REF!</definedName>
    <definedName name="Montaz0">#REF!</definedName>
    <definedName name="NazevDilu">#REF!</definedName>
    <definedName name="nazevobjektu">'Krycí list'!$C$5</definedName>
    <definedName name="nazevstavby">'Krycí list'!$C$7</definedName>
    <definedName name="_xlnm.Print_Titles" localSheetId="1">VZT!$1:$3</definedName>
    <definedName name="Objednatel">'Krycí list'!$C$10</definedName>
    <definedName name="_xlnm.Print_Area" localSheetId="0">'Krycí list'!$A$1:$G$45</definedName>
    <definedName name="_xlnm.Print_Area" localSheetId="1">VZT!$A$1:$I$121</definedName>
    <definedName name="PocetMJ">'Krycí list'!$G$6</definedName>
    <definedName name="Poznamka">'Krycí list'!$B$37</definedName>
    <definedName name="Projektant">'Krycí list'!$C$8</definedName>
    <definedName name="PSV">#REF!</definedName>
    <definedName name="PSV0">#REF!</definedName>
    <definedName name="SazbaDPH1">'Krycí list'!$C$30</definedName>
    <definedName name="SazbaDPH2">'Krycí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90" i="5" l="1"/>
  <c r="F88" i="5"/>
  <c r="F89" i="5"/>
  <c r="G85" i="5"/>
  <c r="G82" i="5"/>
  <c r="F84" i="5"/>
  <c r="F81" i="5"/>
  <c r="I80" i="5"/>
  <c r="F80" i="5"/>
  <c r="G35" i="5"/>
  <c r="F34" i="5"/>
  <c r="G27" i="5"/>
  <c r="F26" i="5"/>
  <c r="F18" i="5"/>
  <c r="G19" i="5"/>
  <c r="F12" i="5"/>
  <c r="F72" i="5"/>
  <c r="F67" i="5"/>
  <c r="F68" i="5"/>
  <c r="F69" i="5"/>
  <c r="F70" i="5"/>
  <c r="F71" i="5"/>
  <c r="G73" i="5"/>
  <c r="G76" i="5" s="1"/>
  <c r="I66" i="5"/>
  <c r="F66" i="5"/>
  <c r="G41" i="5"/>
  <c r="F40" i="5"/>
  <c r="G38" i="5"/>
  <c r="F37" i="5"/>
  <c r="G21" i="5"/>
  <c r="F20" i="5"/>
  <c r="G56" i="5"/>
  <c r="I55" i="5"/>
  <c r="F55" i="5"/>
  <c r="G93" i="5" l="1"/>
  <c r="F93" i="5"/>
  <c r="F76" i="5"/>
  <c r="F11" i="5" l="1"/>
  <c r="F7" i="5"/>
  <c r="F118" i="5" l="1"/>
  <c r="G51" i="5"/>
  <c r="F50" i="5"/>
  <c r="G48" i="5"/>
  <c r="F47" i="5"/>
  <c r="G32" i="5"/>
  <c r="F31" i="5"/>
  <c r="F29" i="5"/>
  <c r="G24" i="5"/>
  <c r="F23" i="5"/>
  <c r="G16" i="5"/>
  <c r="F15" i="5"/>
  <c r="G13" i="5"/>
  <c r="I61" i="5" l="1"/>
  <c r="F10" i="5"/>
  <c r="F61" i="5" s="1"/>
  <c r="G8" i="5"/>
  <c r="G61" i="5" s="1"/>
  <c r="F98" i="5" l="1"/>
  <c r="I98" i="5"/>
  <c r="G99" i="5"/>
  <c r="G100" i="5"/>
  <c r="F101" i="5"/>
  <c r="I101" i="5"/>
  <c r="F102" i="5"/>
  <c r="I102" i="5"/>
  <c r="F104" i="5" l="1"/>
  <c r="G109" i="5" l="1"/>
  <c r="G118" i="5" s="1"/>
  <c r="C21" i="1" s="1"/>
  <c r="I7" i="5"/>
  <c r="G7" i="1"/>
  <c r="C33" i="1"/>
  <c r="F33" i="1" s="1"/>
  <c r="I104" i="5" l="1"/>
  <c r="G104" i="5"/>
  <c r="F120" i="5" l="1"/>
  <c r="C16" i="1"/>
  <c r="C19" i="1" s="1"/>
  <c r="C22" i="1" s="1"/>
  <c r="C23" i="1" s="1"/>
  <c r="F30" i="1" s="1"/>
  <c r="I120" i="5"/>
  <c r="F31" i="1" l="1"/>
  <c r="F34" i="1" s="1"/>
</calcChain>
</file>

<file path=xl/sharedStrings.xml><?xml version="1.0" encoding="utf-8"?>
<sst xmlns="http://schemas.openxmlformats.org/spreadsheetml/2006/main" count="234" uniqueCount="154">
  <si>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</si>
  <si>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</si>
  <si>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</si>
  <si>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</si>
  <si>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</si>
  <si>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</si>
  <si>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</si>
  <si>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</si>
  <si>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</si>
  <si>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</si>
  <si>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</si>
  <si>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</si>
  <si>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</si>
  <si>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</si>
  <si>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</si>
  <si>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</si>
  <si>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</si>
  <si>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</si>
  <si>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</si>
  <si>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</si>
  <si>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</si>
  <si>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</si>
  <si>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</si>
  <si>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</si>
  <si>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</si>
  <si>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</si>
  <si>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</si>
  <si>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</si>
  <si>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</si>
  <si>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</si>
  <si>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</si>
  <si>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</si>
  <si>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ZRN+ost.náklady+HZS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</si>
  <si>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</si>
  <si>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</si>
  <si>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</si>
  <si>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</si>
  <si>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</si>
  <si>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</si>
  <si>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</si>
  <si>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</si>
  <si>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</si>
  <si>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</si>
  <si>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</si>
  <si>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CENA ZA OBJEKT CELKEM</t>
  </si>
  <si>
    <t>Poznámka :</t>
  </si>
  <si>
    <t>Montáž</t>
  </si>
  <si>
    <t>kg</t>
  </si>
  <si>
    <t>SOUPIS PRACÍ</t>
  </si>
  <si>
    <t>Cenová soustava</t>
  </si>
  <si>
    <t>Název</t>
  </si>
  <si>
    <t>Poř.</t>
  </si>
  <si>
    <t>M.</t>
  </si>
  <si>
    <t>Množ-</t>
  </si>
  <si>
    <t>C e n a   K č</t>
  </si>
  <si>
    <t>č.</t>
  </si>
  <si>
    <t>j.</t>
  </si>
  <si>
    <t>ství</t>
  </si>
  <si>
    <t>jed.</t>
  </si>
  <si>
    <t>dodávka</t>
  </si>
  <si>
    <t>montáž</t>
  </si>
  <si>
    <t>ks</t>
  </si>
  <si>
    <t xml:space="preserve">Montážní, spojovací a těsnící materiál  </t>
  </si>
  <si>
    <t>Materiál pro zhotovení závěsů na montáži</t>
  </si>
  <si>
    <t>Zhotovení  závěsů</t>
  </si>
  <si>
    <t>Montáž  závěsů</t>
  </si>
  <si>
    <t>Spojovací materiál</t>
  </si>
  <si>
    <t>Těsnící materiál</t>
  </si>
  <si>
    <t>Náklady na úpravu a přizpůsobení vzducho -</t>
  </si>
  <si>
    <t>hod</t>
  </si>
  <si>
    <t>technického potrubí na stavbě</t>
  </si>
  <si>
    <t>HZS celkem</t>
  </si>
  <si>
    <t>Doprava</t>
  </si>
  <si>
    <t>Komplexní zkoušky</t>
  </si>
  <si>
    <t>Kompletační činnost</t>
  </si>
  <si>
    <t>Zařízení  č. 1 - celkem</t>
  </si>
  <si>
    <t xml:space="preserve"> Hm. (kg)</t>
  </si>
  <si>
    <t>celk.</t>
  </si>
  <si>
    <t xml:space="preserve">   - dodávka</t>
  </si>
  <si>
    <t xml:space="preserve">   - montáž</t>
  </si>
  <si>
    <r>
      <t>m</t>
    </r>
    <r>
      <rPr>
        <vertAlign val="superscript"/>
        <sz val="9"/>
        <rFont val="Century Gothic CE"/>
        <charset val="238"/>
      </rPr>
      <t>2</t>
    </r>
  </si>
  <si>
    <t>Vzduchotechnika celkem</t>
  </si>
  <si>
    <t>bm</t>
  </si>
  <si>
    <t>soub</t>
  </si>
  <si>
    <t>Montážní, spojovací a těsnící materiál celkem</t>
  </si>
  <si>
    <t>1.10</t>
  </si>
  <si>
    <t>1.11</t>
  </si>
  <si>
    <t xml:space="preserve"> - 1.49 Neobsazeno</t>
  </si>
  <si>
    <t>1.50</t>
  </si>
  <si>
    <t>1.12</t>
  </si>
  <si>
    <t>m2</t>
  </si>
  <si>
    <t>1.51</t>
  </si>
  <si>
    <t>1.52</t>
  </si>
  <si>
    <t>Tvarovky</t>
  </si>
  <si>
    <t>1.13</t>
  </si>
  <si>
    <t>Lešení nad 3,5 m</t>
  </si>
  <si>
    <t xml:space="preserve">Kruhové SPIRO potrubí </t>
  </si>
  <si>
    <t>Zvedací plošina</t>
  </si>
  <si>
    <t>Čtyřhranné potrubí z pozinkovaného plechu sk.I</t>
  </si>
  <si>
    <t>D.1.4. UTCH</t>
  </si>
  <si>
    <t>Sklad lahví</t>
  </si>
  <si>
    <t>Ing. Lukáš Navrkal</t>
  </si>
  <si>
    <t>Ing. Navrkal</t>
  </si>
  <si>
    <t>10/2019</t>
  </si>
  <si>
    <t xml:space="preserve"> - 60 mm s Al polelem </t>
  </si>
  <si>
    <t>KANÁLOVÁ FANCOILOVÁ JEDNOTKA  Daikin FXMQ 125P7 VÝKON CHL/UT 14/16kW, 230v/250W, 46kg, 2340m3/h</t>
  </si>
  <si>
    <t>pružná manžeta 1162x217, doměřit dle jednotky</t>
  </si>
  <si>
    <t>dodatečná náplň R410</t>
  </si>
  <si>
    <t>kpl</t>
  </si>
  <si>
    <t xml:space="preserve">Cu potrubí 9,52 + izolace, komunik. kabel </t>
  </si>
  <si>
    <t xml:space="preserve">Cu potrubí 15,9 + izolace, komunik. kabel </t>
  </si>
  <si>
    <t xml:space="preserve">VELKOOBJEMOVÁ PROSTOROVÁ VYÚSTKA S TERMICKÝM ČLENEM, LINDAB RCWB 3 1 250A , DN250, </t>
  </si>
  <si>
    <t>škrtící klapka těsná, DN 250, provedení do kruhového potrubí, ruční ovládání</t>
  </si>
  <si>
    <t>do d=500 vč. 10% tvar.</t>
  </si>
  <si>
    <t>Izolace  tepelné z minerální plsti o tloušťce</t>
  </si>
  <si>
    <t>ZAŘÍZENÍ č. 3 – Teplovzdušné jednotky</t>
  </si>
  <si>
    <t>Vytápěcí jednotka Sahara MAXX  HE11.UNFOKP.BKD</t>
  </si>
  <si>
    <t>3.1</t>
  </si>
  <si>
    <t>1.1</t>
  </si>
  <si>
    <t>1.2</t>
  </si>
  <si>
    <t>1.3</t>
  </si>
  <si>
    <t>1.4</t>
  </si>
  <si>
    <t>1.5</t>
  </si>
  <si>
    <t>1.6</t>
  </si>
  <si>
    <t>1.7</t>
  </si>
  <si>
    <t>1.9</t>
  </si>
  <si>
    <t xml:space="preserve"> - v provedení " INDUSTRY " (lakovaný celový plech RAL 7000)</t>
  </si>
  <si>
    <t xml:space="preserve"> - včetně  Sekundární žaluzie Basic</t>
  </si>
  <si>
    <t xml:space="preserve"> - topný výkon 4 / 8 / 12KW   3 x 400 V</t>
  </si>
  <si>
    <t>ZH1.5300 - konzoly Kompakt C</t>
  </si>
  <si>
    <t xml:space="preserve">OSHE 12 - ovládací skříňka </t>
  </si>
  <si>
    <t>902.113 - průmyslový termostat</t>
  </si>
  <si>
    <t>Zařízení  č. 3 - celkem</t>
  </si>
  <si>
    <t>kabelový ovladač Madoka bílý, BRC1H519W7, komunikační kabel 2x1,25mm2</t>
  </si>
  <si>
    <t>externí čidlo teploty KRCS01-4</t>
  </si>
  <si>
    <t>neobsazeno</t>
  </si>
  <si>
    <t xml:space="preserve">Cu potrubí 12,7 + izolace, komunik. kabel </t>
  </si>
  <si>
    <t xml:space="preserve">Cu potrubí 28,6 + izolace, komunik. kabel </t>
  </si>
  <si>
    <t>ZAŘÍZENÍ č. 1 – Teplovzdušné vytápění a chlazení hal</t>
  </si>
  <si>
    <t>ZAŘÍZENÍ č. 4 – Větrání hal</t>
  </si>
  <si>
    <t xml:space="preserve">Daikin Refnet branch piping kit KHRQ22M64T </t>
  </si>
  <si>
    <t>4.1</t>
  </si>
  <si>
    <t>ODTAHOVÝ VENTILÁTOR HCFB/4-400H,230V, 271W, 4920m3/h (0Pa), Elektrodesign</t>
  </si>
  <si>
    <t>SAMOTÍŽNÁ ŽALUZIOVÁ KLAPKA PER 400W. Elektrodesign</t>
  </si>
  <si>
    <t>4.2</t>
  </si>
  <si>
    <t>ELEKTRICKÁ ŽALUZIOVÁ KLAPKA PAR 400W, 230V, 12W</t>
  </si>
  <si>
    <t>VZT kruhová příruba uhelníková PR-L, fí400, 35x4</t>
  </si>
  <si>
    <t>VZT potrubí kruhové hladké fí 400</t>
  </si>
  <si>
    <t>m</t>
  </si>
  <si>
    <t>zděře pro montáž ventilátorů a klapek 12x</t>
  </si>
  <si>
    <t>Zařízení  č. 4 - celkem</t>
  </si>
  <si>
    <t>uvedení zařízení do provozu</t>
  </si>
  <si>
    <t>VENKOVNÍ JEDNOTKA VRV, DAIKIN RXYSQ 12TY1, VÝKON NOM. CHL/UT 33,5/33,5kW, EL. PŘÍKON 10,2kW/400V</t>
  </si>
  <si>
    <t>SO 1 hala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</si>
</sst>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\ &quot;Kč&quot;"/>
    <numFmt numFmtId="166" formatCode="dd/mm/yy"/>
    <numFmt numFmtId="167" formatCode="#,##0.0"/>
  </numFmts>
  <fonts count="36"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 CE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sz val="11"/>
      <color indexed="1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sz val="9"/>
      <name val="Arial CE"/>
      <charset val="238"/>
    </font>
    <font>
      <sz val="8"/>
      <name val="Arial CE"/>
      <charset val="238"/>
    </font>
    <font>
      <b/>
      <sz val="9"/>
      <name val="Arial CE"/>
      <charset val="238"/>
    </font>
    <font>
      <sz val="9"/>
      <name val="Century Gothic CE"/>
      <family val="2"/>
      <charset val="238"/>
    </font>
    <font>
      <b/>
      <sz val="9"/>
      <name val="Century Gothic CE"/>
      <charset val="238"/>
    </font>
    <font>
      <sz val="9"/>
      <name val="Century Gothic CE"/>
      <charset val="238"/>
    </font>
    <font>
      <vertAlign val="superscript"/>
      <sz val="9"/>
      <name val="Century Gothic CE"/>
      <charset val="238"/>
    </font>
    <font>
      <b/>
      <sz val="8"/>
      <name val="Arial CE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</fonts>
  <fills count="2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1" applyNumberFormat="0" applyFill="0" applyAlignment="0" applyProtection="0"/>
    <xf numFmtId="0" fontId="5" fillId="11" borderId="0" applyNumberFormat="0" applyBorder="0" applyAlignment="0" applyProtection="0"/>
    <xf numFmtId="0" fontId="6" fillId="12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19" fillId="0" borderId="0"/>
    <xf numFmtId="0" fontId="4" fillId="4" borderId="6" applyNumberFormat="0" applyFont="0" applyAlignment="0" applyProtection="0"/>
    <xf numFmtId="0" fontId="12" fillId="0" borderId="7" applyNumberFormat="0" applyFill="0" applyAlignment="0" applyProtection="0"/>
    <xf numFmtId="0" fontId="13" fillId="6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7" borderId="8" applyNumberFormat="0" applyAlignment="0" applyProtection="0"/>
    <xf numFmtId="0" fontId="15" fillId="13" borderId="8" applyNumberFormat="0" applyAlignment="0" applyProtection="0"/>
    <xf numFmtId="0" fontId="16" fillId="13" borderId="9" applyNumberFormat="0" applyAlignment="0" applyProtection="0"/>
    <xf numFmtId="0" fontId="17" fillId="0" borderId="0" applyNumberForma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</cellStyleXfs>
  <cellXfs count="174">
    <xf numFmtId="0" fontId="0" fillId="0" borderId="0" xfId="0"/>
    <xf numFmtId="0" fontId="18" fillId="0" borderId="10" xfId="0" applyFont="1" applyBorder="1" applyAlignment="1">
      <alignment horizontal="centerContinuous" vertical="top"/>
    </xf>
    <xf numFmtId="0" fontId="19" fillId="0" borderId="10" xfId="0" applyFont="1" applyBorder="1" applyAlignment="1">
      <alignment horizontal="centerContinuous"/>
    </xf>
    <xf numFmtId="0" fontId="20" fillId="18" borderId="11" xfId="0" applyFont="1" applyFill="1" applyBorder="1" applyAlignment="1">
      <alignment horizontal="left"/>
    </xf>
    <xf numFmtId="0" fontId="21" fillId="18" borderId="12" xfId="0" applyFont="1" applyFill="1" applyBorder="1" applyAlignment="1">
      <alignment horizontal="centerContinuous"/>
    </xf>
    <xf numFmtId="49" fontId="22" fillId="18" borderId="13" xfId="0" applyNumberFormat="1" applyFont="1" applyFill="1" applyBorder="1" applyAlignment="1">
      <alignment horizontal="left"/>
    </xf>
    <xf numFmtId="49" fontId="21" fillId="18" borderId="12" xfId="0" applyNumberFormat="1" applyFont="1" applyFill="1" applyBorder="1" applyAlignment="1">
      <alignment horizontal="centerContinuous"/>
    </xf>
    <xf numFmtId="0" fontId="21" fillId="0" borderId="14" xfId="0" applyFont="1" applyBorder="1"/>
    <xf numFmtId="49" fontId="21" fillId="0" borderId="15" xfId="0" applyNumberFormat="1" applyFont="1" applyBorder="1" applyAlignment="1">
      <alignment horizontal="left"/>
    </xf>
    <xf numFmtId="0" fontId="19" fillId="0" borderId="16" xfId="0" applyFont="1" applyBorder="1"/>
    <xf numFmtId="0" fontId="21" fillId="0" borderId="17" xfId="0" applyFont="1" applyBorder="1"/>
    <xf numFmtId="49" fontId="21" fillId="0" borderId="18" xfId="0" applyNumberFormat="1" applyFont="1" applyBorder="1"/>
    <xf numFmtId="49" fontId="21" fillId="0" borderId="17" xfId="0" applyNumberFormat="1" applyFont="1" applyBorder="1"/>
    <xf numFmtId="0" fontId="21" fillId="0" borderId="19" xfId="0" applyFont="1" applyBorder="1"/>
    <xf numFmtId="0" fontId="21" fillId="0" borderId="20" xfId="0" applyFont="1" applyBorder="1" applyAlignment="1">
      <alignment horizontal="left"/>
    </xf>
    <xf numFmtId="0" fontId="20" fillId="0" borderId="16" xfId="0" applyFont="1" applyBorder="1"/>
    <xf numFmtId="49" fontId="21" fillId="0" borderId="20" xfId="0" applyNumberFormat="1" applyFont="1" applyBorder="1" applyAlignment="1">
      <alignment horizontal="left"/>
    </xf>
    <xf numFmtId="49" fontId="20" fillId="18" borderId="16" xfId="0" applyNumberFormat="1" applyFont="1" applyFill="1" applyBorder="1"/>
    <xf numFmtId="49" fontId="19" fillId="18" borderId="17" xfId="0" applyNumberFormat="1" applyFont="1" applyFill="1" applyBorder="1"/>
    <xf numFmtId="49" fontId="20" fillId="18" borderId="18" xfId="0" applyNumberFormat="1" applyFont="1" applyFill="1" applyBorder="1"/>
    <xf numFmtId="49" fontId="19" fillId="18" borderId="18" xfId="0" applyNumberFormat="1" applyFont="1" applyFill="1" applyBorder="1"/>
    <xf numFmtId="0" fontId="21" fillId="0" borderId="19" xfId="0" applyFont="1" applyFill="1" applyBorder="1"/>
    <xf numFmtId="3" fontId="21" fillId="0" borderId="20" xfId="0" applyNumberFormat="1" applyFont="1" applyBorder="1" applyAlignment="1">
      <alignment horizontal="left"/>
    </xf>
    <xf numFmtId="0" fontId="0" fillId="0" borderId="0" xfId="0" applyFill="1"/>
    <xf numFmtId="49" fontId="20" fillId="18" borderId="21" xfId="0" applyNumberFormat="1" applyFont="1" applyFill="1" applyBorder="1"/>
    <xf numFmtId="49" fontId="19" fillId="18" borderId="22" xfId="0" applyNumberFormat="1" applyFont="1" applyFill="1" applyBorder="1"/>
    <xf numFmtId="49" fontId="21" fillId="0" borderId="19" xfId="0" applyNumberFormat="1" applyFont="1" applyBorder="1" applyAlignment="1">
      <alignment horizontal="left"/>
    </xf>
    <xf numFmtId="0" fontId="21" fillId="0" borderId="23" xfId="0" applyFont="1" applyBorder="1"/>
    <xf numFmtId="0" fontId="21" fillId="0" borderId="19" xfId="0" applyNumberFormat="1" applyFont="1" applyBorder="1"/>
    <xf numFmtId="0" fontId="21" fillId="0" borderId="24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21" fillId="0" borderId="24" xfId="0" applyFont="1" applyBorder="1" applyAlignment="1">
      <alignment horizontal="left"/>
    </xf>
    <xf numFmtId="0" fontId="0" fillId="0" borderId="0" xfId="0" applyBorder="1"/>
    <xf numFmtId="0" fontId="21" fillId="0" borderId="19" xfId="0" applyFont="1" applyFill="1" applyBorder="1" applyAlignment="1"/>
    <xf numFmtId="0" fontId="21" fillId="0" borderId="24" xfId="0" applyFont="1" applyFill="1" applyBorder="1" applyAlignment="1"/>
    <xf numFmtId="0" fontId="4" fillId="0" borderId="0" xfId="0" applyFont="1" applyFill="1" applyBorder="1" applyAlignment="1"/>
    <xf numFmtId="0" fontId="21" fillId="0" borderId="19" xfId="0" applyFont="1" applyBorder="1" applyAlignment="1"/>
    <xf numFmtId="3" fontId="0" fillId="0" borderId="0" xfId="0" applyNumberFormat="1"/>
    <xf numFmtId="0" fontId="21" fillId="0" borderId="16" xfId="0" applyFont="1" applyBorder="1"/>
    <xf numFmtId="0" fontId="21" fillId="0" borderId="14" xfId="0" applyFont="1" applyBorder="1" applyAlignment="1">
      <alignment horizontal="left"/>
    </xf>
    <xf numFmtId="0" fontId="21" fillId="0" borderId="25" xfId="0" applyFont="1" applyBorder="1" applyAlignment="1">
      <alignment horizontal="left"/>
    </xf>
    <xf numFmtId="0" fontId="18" fillId="0" borderId="26" xfId="0" applyFont="1" applyBorder="1" applyAlignment="1">
      <alignment horizontal="centerContinuous" vertical="center"/>
    </xf>
    <xf numFmtId="0" fontId="23" fillId="0" borderId="27" xfId="0" applyFont="1" applyBorder="1" applyAlignment="1">
      <alignment horizontal="centerContinuous" vertical="center"/>
    </xf>
    <xf numFmtId="0" fontId="19" fillId="0" borderId="27" xfId="0" applyFont="1" applyBorder="1" applyAlignment="1">
      <alignment horizontal="centerContinuous" vertical="center"/>
    </xf>
    <xf numFmtId="0" fontId="19" fillId="0" borderId="28" xfId="0" applyFont="1" applyBorder="1" applyAlignment="1">
      <alignment horizontal="centerContinuous" vertical="center"/>
    </xf>
    <xf numFmtId="0" fontId="20" fillId="18" borderId="29" xfId="0" applyFont="1" applyFill="1" applyBorder="1" applyAlignment="1">
      <alignment horizontal="left"/>
    </xf>
    <xf numFmtId="0" fontId="19" fillId="18" borderId="30" xfId="0" applyFont="1" applyFill="1" applyBorder="1" applyAlignment="1">
      <alignment horizontal="left"/>
    </xf>
    <xf numFmtId="0" fontId="19" fillId="18" borderId="31" xfId="0" applyFont="1" applyFill="1" applyBorder="1" applyAlignment="1">
      <alignment horizontal="centerContinuous"/>
    </xf>
    <xf numFmtId="0" fontId="20" fillId="18" borderId="30" xfId="0" applyFont="1" applyFill="1" applyBorder="1" applyAlignment="1">
      <alignment horizontal="centerContinuous"/>
    </xf>
    <xf numFmtId="0" fontId="19" fillId="18" borderId="30" xfId="0" applyFont="1" applyFill="1" applyBorder="1" applyAlignment="1">
      <alignment horizontal="centerContinuous"/>
    </xf>
    <xf numFmtId="0" fontId="19" fillId="0" borderId="32" xfId="0" applyFont="1" applyBorder="1"/>
    <xf numFmtId="0" fontId="19" fillId="0" borderId="33" xfId="0" applyFont="1" applyBorder="1"/>
    <xf numFmtId="3" fontId="19" fillId="0" borderId="15" xfId="0" applyNumberFormat="1" applyFont="1" applyBorder="1"/>
    <xf numFmtId="0" fontId="19" fillId="0" borderId="11" xfId="0" applyFont="1" applyBorder="1"/>
    <xf numFmtId="3" fontId="19" fillId="0" borderId="13" xfId="0" applyNumberFormat="1" applyFont="1" applyBorder="1"/>
    <xf numFmtId="0" fontId="19" fillId="0" borderId="12" xfId="0" applyFont="1" applyBorder="1"/>
    <xf numFmtId="3" fontId="19" fillId="0" borderId="18" xfId="0" applyNumberFormat="1" applyFont="1" applyBorder="1"/>
    <xf numFmtId="0" fontId="19" fillId="0" borderId="17" xfId="0" applyFont="1" applyBorder="1"/>
    <xf numFmtId="0" fontId="19" fillId="0" borderId="34" xfId="0" applyFont="1" applyBorder="1"/>
    <xf numFmtId="0" fontId="19" fillId="0" borderId="33" xfId="0" applyFont="1" applyBorder="1" applyAlignment="1">
      <alignment shrinkToFit="1"/>
    </xf>
    <xf numFmtId="0" fontId="19" fillId="0" borderId="35" xfId="0" applyFont="1" applyBorder="1"/>
    <xf numFmtId="0" fontId="19" fillId="0" borderId="21" xfId="0" applyFont="1" applyBorder="1"/>
    <xf numFmtId="0" fontId="19" fillId="0" borderId="0" xfId="0" applyFont="1" applyBorder="1"/>
    <xf numFmtId="3" fontId="19" fillId="0" borderId="36" xfId="0" applyNumberFormat="1" applyFont="1" applyBorder="1"/>
    <xf numFmtId="0" fontId="19" fillId="0" borderId="37" xfId="0" applyFont="1" applyBorder="1"/>
    <xf numFmtId="3" fontId="19" fillId="0" borderId="38" xfId="0" applyNumberFormat="1" applyFont="1" applyBorder="1"/>
    <xf numFmtId="0" fontId="19" fillId="0" borderId="39" xfId="0" applyFont="1" applyBorder="1"/>
    <xf numFmtId="0" fontId="20" fillId="18" borderId="11" xfId="0" applyFont="1" applyFill="1" applyBorder="1"/>
    <xf numFmtId="0" fontId="20" fillId="18" borderId="13" xfId="0" applyFont="1" applyFill="1" applyBorder="1"/>
    <xf numFmtId="0" fontId="20" fillId="18" borderId="12" xfId="0" applyFont="1" applyFill="1" applyBorder="1"/>
    <xf numFmtId="0" fontId="20" fillId="18" borderId="40" xfId="0" applyFont="1" applyFill="1" applyBorder="1"/>
    <xf numFmtId="0" fontId="20" fillId="18" borderId="41" xfId="0" applyFont="1" applyFill="1" applyBorder="1"/>
    <xf numFmtId="0" fontId="19" fillId="0" borderId="22" xfId="0" applyFont="1" applyBorder="1"/>
    <xf numFmtId="0" fontId="19" fillId="0" borderId="0" xfId="0" applyFont="1"/>
    <xf numFmtId="0" fontId="19" fillId="0" borderId="42" xfId="0" applyFont="1" applyBorder="1"/>
    <xf numFmtId="0" fontId="19" fillId="0" borderId="43" xfId="0" applyFont="1" applyBorder="1"/>
    <xf numFmtId="0" fontId="19" fillId="0" borderId="0" xfId="0" applyFont="1" applyBorder="1" applyAlignment="1">
      <alignment horizontal="right"/>
    </xf>
    <xf numFmtId="166" fontId="19" fillId="0" borderId="0" xfId="0" applyNumberFormat="1" applyFont="1" applyBorder="1"/>
    <xf numFmtId="0" fontId="19" fillId="0" borderId="0" xfId="0" applyFont="1" applyFill="1" applyBorder="1"/>
    <xf numFmtId="0" fontId="19" fillId="0" borderId="44" xfId="0" applyFont="1" applyBorder="1"/>
    <xf numFmtId="0" fontId="19" fillId="0" borderId="45" xfId="0" applyFont="1" applyBorder="1"/>
    <xf numFmtId="0" fontId="19" fillId="0" borderId="46" xfId="0" applyFont="1" applyBorder="1"/>
    <xf numFmtId="0" fontId="19" fillId="0" borderId="47" xfId="0" applyFont="1" applyBorder="1"/>
    <xf numFmtId="164" fontId="19" fillId="0" borderId="48" xfId="0" applyNumberFormat="1" applyFont="1" applyBorder="1" applyAlignment="1">
      <alignment horizontal="right"/>
    </xf>
    <xf numFmtId="0" fontId="19" fillId="0" borderId="48" xfId="0" applyFont="1" applyBorder="1"/>
    <xf numFmtId="0" fontId="19" fillId="0" borderId="18" xfId="0" applyFont="1" applyBorder="1"/>
    <xf numFmtId="164" fontId="19" fillId="0" borderId="17" xfId="0" applyNumberFormat="1" applyFont="1" applyBorder="1" applyAlignment="1">
      <alignment horizontal="right"/>
    </xf>
    <xf numFmtId="0" fontId="23" fillId="18" borderId="37" xfId="0" applyFont="1" applyFill="1" applyBorder="1"/>
    <xf numFmtId="0" fontId="23" fillId="18" borderId="38" xfId="0" applyFont="1" applyFill="1" applyBorder="1"/>
    <xf numFmtId="0" fontId="23" fillId="18" borderId="39" xfId="0" applyFont="1" applyFill="1" applyBorder="1"/>
    <xf numFmtId="0" fontId="24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49" fontId="25" fillId="0" borderId="0" xfId="0" applyNumberFormat="1" applyFont="1" applyAlignment="1">
      <alignment vertical="top" wrapText="1"/>
    </xf>
    <xf numFmtId="0" fontId="0" fillId="19" borderId="19" xfId="0" applyFill="1" applyBorder="1"/>
    <xf numFmtId="0" fontId="0" fillId="19" borderId="12" xfId="0" applyFill="1" applyBorder="1"/>
    <xf numFmtId="0" fontId="26" fillId="19" borderId="49" xfId="0" applyFont="1" applyFill="1" applyBorder="1"/>
    <xf numFmtId="0" fontId="26" fillId="19" borderId="14" xfId="0" applyFont="1" applyFill="1" applyBorder="1"/>
    <xf numFmtId="0" fontId="26" fillId="19" borderId="13" xfId="0" applyFont="1" applyFill="1" applyBorder="1"/>
    <xf numFmtId="0" fontId="26" fillId="19" borderId="40" xfId="0" applyFont="1" applyFill="1" applyBorder="1"/>
    <xf numFmtId="0" fontId="26" fillId="19" borderId="44" xfId="0" applyFont="1" applyFill="1" applyBorder="1"/>
    <xf numFmtId="0" fontId="26" fillId="19" borderId="19" xfId="0" applyFont="1" applyFill="1" applyBorder="1"/>
    <xf numFmtId="0" fontId="0" fillId="19" borderId="19" xfId="0" applyFill="1" applyBorder="1" applyAlignment="1">
      <alignment horizontal="center"/>
    </xf>
    <xf numFmtId="0" fontId="27" fillId="19" borderId="49" xfId="0" applyFont="1" applyFill="1" applyBorder="1"/>
    <xf numFmtId="0" fontId="27" fillId="19" borderId="14" xfId="0" applyFont="1" applyFill="1" applyBorder="1"/>
    <xf numFmtId="0" fontId="26" fillId="0" borderId="0" xfId="0" applyFont="1"/>
    <xf numFmtId="0" fontId="28" fillId="0" borderId="33" xfId="0" applyFont="1" applyBorder="1"/>
    <xf numFmtId="3" fontId="26" fillId="0" borderId="0" xfId="0" applyNumberFormat="1" applyFont="1"/>
    <xf numFmtId="0" fontId="26" fillId="0" borderId="33" xfId="0" applyFont="1" applyBorder="1"/>
    <xf numFmtId="0" fontId="28" fillId="0" borderId="0" xfId="0" applyFont="1"/>
    <xf numFmtId="3" fontId="28" fillId="0" borderId="0" xfId="0" applyNumberFormat="1" applyFont="1"/>
    <xf numFmtId="49" fontId="26" fillId="0" borderId="0" xfId="0" applyNumberFormat="1" applyFont="1"/>
    <xf numFmtId="49" fontId="0" fillId="0" borderId="0" xfId="0" applyNumberFormat="1"/>
    <xf numFmtId="49" fontId="21" fillId="0" borderId="24" xfId="0" applyNumberFormat="1" applyFont="1" applyBorder="1" applyAlignment="1">
      <alignment horizontal="right"/>
    </xf>
    <xf numFmtId="0" fontId="28" fillId="0" borderId="47" xfId="0" applyFont="1" applyBorder="1"/>
    <xf numFmtId="3" fontId="28" fillId="0" borderId="47" xfId="0" applyNumberFormat="1" applyFont="1" applyBorder="1"/>
    <xf numFmtId="49" fontId="19" fillId="0" borderId="22" xfId="0" applyNumberFormat="1" applyFont="1" applyBorder="1"/>
    <xf numFmtId="49" fontId="29" fillId="0" borderId="0" xfId="0" applyNumberFormat="1" applyFont="1" applyAlignment="1">
      <alignment horizontal="right"/>
    </xf>
    <xf numFmtId="0" fontId="29" fillId="0" borderId="0" xfId="0" applyFont="1"/>
    <xf numFmtId="3" fontId="29" fillId="0" borderId="0" xfId="0" applyNumberFormat="1" applyFont="1"/>
    <xf numFmtId="3" fontId="30" fillId="0" borderId="0" xfId="0" applyNumberFormat="1" applyFont="1"/>
    <xf numFmtId="167" fontId="30" fillId="0" borderId="0" xfId="0" applyNumberFormat="1" applyFont="1"/>
    <xf numFmtId="49" fontId="31" fillId="0" borderId="0" xfId="0" applyNumberFormat="1" applyFont="1" applyAlignment="1">
      <alignment horizontal="right"/>
    </xf>
    <xf numFmtId="0" fontId="31" fillId="0" borderId="0" xfId="0" applyFont="1"/>
    <xf numFmtId="3" fontId="31" fillId="0" borderId="0" xfId="0" applyNumberFormat="1" applyFont="1"/>
    <xf numFmtId="167" fontId="31" fillId="0" borderId="0" xfId="0" applyNumberFormat="1" applyFont="1"/>
    <xf numFmtId="3" fontId="26" fillId="0" borderId="0" xfId="0" applyNumberFormat="1" applyFont="1" applyFill="1"/>
    <xf numFmtId="3" fontId="33" fillId="0" borderId="0" xfId="0" applyNumberFormat="1" applyFont="1"/>
    <xf numFmtId="3" fontId="0" fillId="19" borderId="40" xfId="0" applyNumberFormat="1" applyFill="1" applyBorder="1"/>
    <xf numFmtId="3" fontId="26" fillId="19" borderId="19" xfId="0" applyNumberFormat="1" applyFont="1" applyFill="1" applyBorder="1" applyAlignment="1">
      <alignment horizontal="center"/>
    </xf>
    <xf numFmtId="3" fontId="26" fillId="0" borderId="33" xfId="0" applyNumberFormat="1" applyFont="1" applyBorder="1"/>
    <xf numFmtId="3" fontId="0" fillId="19" borderId="12" xfId="0" applyNumberFormat="1" applyFill="1" applyBorder="1"/>
    <xf numFmtId="3" fontId="26" fillId="19" borderId="44" xfId="0" applyNumberFormat="1" applyFont="1" applyFill="1" applyBorder="1"/>
    <xf numFmtId="0" fontId="28" fillId="0" borderId="0" xfId="0" applyFont="1" applyBorder="1"/>
    <xf numFmtId="3" fontId="26" fillId="0" borderId="0" xfId="0" applyNumberFormat="1" applyFont="1" applyBorder="1"/>
    <xf numFmtId="0" fontId="26" fillId="0" borderId="0" xfId="0" applyFont="1" applyBorder="1"/>
    <xf numFmtId="0" fontId="34" fillId="0" borderId="0" xfId="0" applyFont="1"/>
    <xf numFmtId="0" fontId="0" fillId="19" borderId="47" xfId="0" applyNumberFormat="1" applyFill="1" applyBorder="1" applyAlignment="1">
      <alignment horizontal="center" wrapText="1"/>
    </xf>
    <xf numFmtId="0" fontId="0" fillId="19" borderId="33" xfId="0" applyNumberFormat="1" applyFill="1" applyBorder="1" applyAlignment="1">
      <alignment wrapText="1"/>
    </xf>
    <xf numFmtId="0" fontId="26" fillId="0" borderId="0" xfId="0" applyNumberFormat="1" applyFont="1" applyAlignment="1">
      <alignment wrapText="1"/>
    </xf>
    <xf numFmtId="0" fontId="28" fillId="0" borderId="33" xfId="0" applyNumberFormat="1" applyFont="1" applyBorder="1" applyAlignment="1">
      <alignment wrapText="1"/>
    </xf>
    <xf numFmtId="0" fontId="34" fillId="0" borderId="0" xfId="0" applyNumberFormat="1" applyFont="1" applyAlignment="1">
      <alignment wrapText="1"/>
    </xf>
    <xf numFmtId="0" fontId="31" fillId="0" borderId="0" xfId="0" applyNumberFormat="1" applyFont="1" applyAlignment="1">
      <alignment wrapText="1"/>
    </xf>
    <xf numFmtId="0" fontId="28" fillId="0" borderId="47" xfId="0" applyNumberFormat="1" applyFont="1" applyBorder="1" applyAlignment="1">
      <alignment wrapText="1"/>
    </xf>
    <xf numFmtId="0" fontId="28" fillId="0" borderId="0" xfId="0" applyNumberFormat="1" applyFont="1" applyBorder="1" applyAlignment="1">
      <alignment wrapText="1"/>
    </xf>
    <xf numFmtId="0" fontId="28" fillId="0" borderId="0" xfId="0" applyNumberFormat="1" applyFont="1" applyAlignment="1">
      <alignment wrapText="1"/>
    </xf>
    <xf numFmtId="0" fontId="30" fillId="0" borderId="0" xfId="0" applyNumberFormat="1" applyFont="1" applyAlignment="1">
      <alignment wrapText="1"/>
    </xf>
    <xf numFmtId="0" fontId="33" fillId="0" borderId="0" xfId="0" applyNumberFormat="1" applyFont="1" applyAlignment="1">
      <alignment wrapText="1"/>
    </xf>
    <xf numFmtId="0" fontId="0" fillId="0" borderId="0" xfId="0" applyNumberFormat="1" applyAlignment="1">
      <alignment wrapText="1"/>
    </xf>
    <xf numFmtId="3" fontId="28" fillId="0" borderId="0" xfId="0" applyNumberFormat="1" applyFont="1" applyBorder="1"/>
    <xf numFmtId="0" fontId="35" fillId="0" borderId="33" xfId="0" applyNumberFormat="1" applyFont="1" applyBorder="1" applyAlignment="1">
      <alignment wrapText="1"/>
    </xf>
    <xf numFmtId="49" fontId="34" fillId="0" borderId="0" xfId="0" applyNumberFormat="1" applyFont="1"/>
    <xf numFmtId="0" fontId="35" fillId="0" borderId="47" xfId="0" applyNumberFormat="1" applyFont="1" applyBorder="1" applyAlignment="1">
      <alignment wrapText="1"/>
    </xf>
    <xf numFmtId="0" fontId="26" fillId="0" borderId="0" xfId="0" applyFont="1" applyFill="1"/>
    <xf numFmtId="0" fontId="26" fillId="0" borderId="47" xfId="0" applyNumberFormat="1" applyFont="1" applyBorder="1" applyAlignment="1">
      <alignment wrapText="1"/>
    </xf>
    <xf numFmtId="0" fontId="26" fillId="0" borderId="47" xfId="0" applyFont="1" applyBorder="1"/>
    <xf numFmtId="3" fontId="26" fillId="0" borderId="47" xfId="0" applyNumberFormat="1" applyFont="1" applyBorder="1"/>
    <xf numFmtId="49" fontId="22" fillId="18" borderId="50" xfId="0" applyNumberFormat="1" applyFont="1" applyFill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21" fillId="0" borderId="19" xfId="0" applyFont="1" applyBorder="1" applyAlignment="1">
      <alignment horizontal="left"/>
    </xf>
    <xf numFmtId="0" fontId="21" fillId="0" borderId="50" xfId="0" applyFont="1" applyBorder="1" applyAlignment="1">
      <alignment horizontal="left"/>
    </xf>
    <xf numFmtId="49" fontId="25" fillId="0" borderId="0" xfId="0" applyNumberFormat="1" applyFont="1" applyAlignment="1">
      <alignment horizontal="left" vertical="top" wrapText="1"/>
    </xf>
    <xf numFmtId="0" fontId="21" fillId="0" borderId="19" xfId="0" applyFont="1" applyBorder="1" applyAlignment="1">
      <alignment horizontal="left" vertical="center"/>
    </xf>
    <xf numFmtId="0" fontId="21" fillId="0" borderId="50" xfId="0" applyFont="1" applyBorder="1" applyAlignment="1">
      <alignment horizontal="left" vertical="center"/>
    </xf>
    <xf numFmtId="0" fontId="21" fillId="0" borderId="19" xfId="0" applyFont="1" applyBorder="1" applyAlignment="1">
      <alignment horizontal="center"/>
    </xf>
    <xf numFmtId="0" fontId="19" fillId="0" borderId="37" xfId="0" applyFont="1" applyBorder="1" applyAlignment="1">
      <alignment horizontal="center" shrinkToFit="1"/>
    </xf>
    <xf numFmtId="0" fontId="19" fillId="0" borderId="39" xfId="0" applyFont="1" applyBorder="1" applyAlignment="1">
      <alignment horizontal="center" shrinkToFit="1"/>
    </xf>
    <xf numFmtId="165" fontId="19" fillId="0" borderId="50" xfId="0" applyNumberFormat="1" applyFont="1" applyBorder="1" applyAlignment="1">
      <alignment horizontal="right" indent="2"/>
    </xf>
    <xf numFmtId="165" fontId="19" fillId="0" borderId="24" xfId="0" applyNumberFormat="1" applyFont="1" applyBorder="1" applyAlignment="1">
      <alignment horizontal="right" indent="2"/>
    </xf>
    <xf numFmtId="165" fontId="23" fillId="18" borderId="51" xfId="0" applyNumberFormat="1" applyFont="1" applyFill="1" applyBorder="1" applyAlignment="1">
      <alignment horizontal="right" indent="2"/>
    </xf>
    <xf numFmtId="165" fontId="23" fillId="18" borderId="52" xfId="0" applyNumberFormat="1" applyFont="1" applyFill="1" applyBorder="1" applyAlignment="1">
      <alignment horizontal="right" indent="2"/>
    </xf>
  </cellXfs>
  <cellStyles count="43">
    <cellStyle name="20 % – Zvýraznění1" xfId="1" builtinId="30" customBuiltin="1"/>
    <cellStyle name="20 % – Zvýraznění2" xfId="2" builtinId="34" customBuiltin="1"/>
    <cellStyle name="20 % – Zvýraznění3" xfId="3" builtinId="38" customBuiltin="1"/>
    <cellStyle name="20 % – Zvýraznění4" xfId="4" builtinId="42" customBuiltin="1"/>
    <cellStyle name="20 % – Zvýraznění5" xfId="5" builtinId="46" customBuiltin="1"/>
    <cellStyle name="20 % – Zvýraznění6" xfId="6" builtinId="50" customBuiltin="1"/>
    <cellStyle name="40 % – Zvýraznění1" xfId="7" builtinId="31" customBuiltin="1"/>
    <cellStyle name="40 % – Zvýraznění2" xfId="8" builtinId="35" customBuiltin="1"/>
    <cellStyle name="40 % – Zvýraznění3" xfId="9" builtinId="39" customBuiltin="1"/>
    <cellStyle name="40 % – Zvýraznění4" xfId="10" builtinId="43" customBuiltin="1"/>
    <cellStyle name="40 % – Zvýraznění5" xfId="11" builtinId="47" customBuiltin="1"/>
    <cellStyle name="40 % – Zvýraznění6" xfId="12" builtinId="51" customBuiltin="1"/>
    <cellStyle name="60 % – Zvýraznění1" xfId="13" builtinId="32" customBuiltin="1"/>
    <cellStyle name="60 % – Zvýraznění2" xfId="14" builtinId="36" customBuiltin="1"/>
    <cellStyle name="60 % – Zvýraznění3" xfId="15" builtinId="40" customBuiltin="1"/>
    <cellStyle name="60 % – Zvýraznění4" xfId="16" builtinId="44" customBuiltin="1"/>
    <cellStyle name="60 % – Zvýraznění5" xfId="17" builtinId="48" customBuiltin="1"/>
    <cellStyle name="60 % – Zvýraznění6" xfId="18" builtinId="52" customBuiltin="1"/>
    <cellStyle name="Celkem" xfId="19" builtinId="25" customBuiltin="1"/>
    <cellStyle name="Chybně" xfId="20" builtinId="27" customBuiltin="1"/>
    <cellStyle name="Kontrolní buňka" xfId="21" builtinId="23" customBuiltin="1"/>
    <cellStyle name="Nadpis 1" xfId="22" builtinId="16" customBuiltin="1"/>
    <cellStyle name="Nadpis 2" xfId="23" builtinId="17" customBuiltin="1"/>
    <cellStyle name="Nadpis 3" xfId="24" builtinId="18" customBuiltin="1"/>
    <cellStyle name="Nadpis 4" xfId="25" builtinId="19" customBuiltin="1"/>
    <cellStyle name="Název" xfId="26" builtinId="15" customBuiltin="1"/>
    <cellStyle name="Neutrální" xfId="27" builtinId="28" customBuiltin="1"/>
    <cellStyle name="Normální" xfId="0" builtinId="0"/>
    <cellStyle name="normální 2" xfId="28"/>
    <cellStyle name="Poznámka" xfId="29" builtinId="10" customBuiltin="1"/>
    <cellStyle name="Propojená buňka" xfId="30" builtinId="24" customBuiltin="1"/>
    <cellStyle name="Správně" xfId="31" builtinId="26" customBuiltin="1"/>
    <cellStyle name="Text upozornění" xfId="32" builtinId="11" customBuiltin="1"/>
    <cellStyle name="Vstup" xfId="33" builtinId="20" customBuiltin="1"/>
    <cellStyle name="Výpočet" xfId="34" builtinId="22" customBuiltin="1"/>
    <cellStyle name="Výstup" xfId="35" builtinId="21" customBuiltin="1"/>
    <cellStyle name="Vysvětlující text" xfId="36" builtinId="53" customBuiltin="1"/>
    <cellStyle name="Zvýraznění 1" xfId="37" builtinId="29" customBuiltin="1"/>
    <cellStyle name="Zvýraznění 2" xfId="38" builtinId="33" customBuiltin="1"/>
    <cellStyle name="Zvýraznění 3" xfId="39" builtinId="37" customBuiltin="1"/>
    <cellStyle name="Zvýraznění 4" xfId="40" builtinId="41" customBuiltin="1"/>
    <cellStyle name="Zvýraznění 5" xfId="41" builtinId="45" customBuiltin="1"/>
    <cellStyle name="Zvýraznění 6" xfId="42" builtinId="49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>
    <pageSetUpPr fitToPage="1"/>
  </sheetPr>
  <dimension ref="A1:BE55"/>
  <sheetViews>
    <sheetView topLeftCell="A10" workbookViewId="0">
      <selection activeCell="J23" sqref="J23"/>
    </sheetView>
  </sheetViews>
  <sheetFormatPr defaultRowHeight="12.75"/>
  <cols>
    <col min="1" max="1" width="2" customWidth="1"/>
    <col min="2" max="2" width="15" customWidth="1"/>
    <col min="3" max="3" width="15.85546875" customWidth="1"/>
    <col min="4" max="4" width="14.5703125" customWidth="1"/>
    <col min="5" max="5" width="19.28515625" customWidth="1"/>
    <col min="6" max="6" width="16.5703125" customWidth="1"/>
    <col min="7" max="7" width="9" customWidth="1"/>
  </cols>
  <sheetData>
    <row r="1" spans="1:57" ht="24.75" customHeight="1" thickBot="1">
      <c r="A1" s="1" t="s">
        <v>48</v>
      </c>
      <c r="B1" s="2"/>
      <c r="C1" s="2"/>
      <c r="D1" s="2"/>
      <c r="E1" s="2"/>
      <c r="F1" s="2"/>
      <c r="G1" s="2"/>
    </row>
    <row r="2" spans="1:57" ht="12.75" customHeight="1">
      <c r="A2" s="3" t="s">
        <v>0</v>
      </c>
      <c r="B2" s="4"/>
      <c r="C2" s="5" t="s">
        <v>99</v>
      </c>
      <c r="D2" s="5"/>
      <c r="E2" s="6"/>
      <c r="F2" s="7" t="s">
        <v>1</v>
      </c>
      <c r="G2" s="8"/>
    </row>
    <row r="3" spans="1:57" ht="3" hidden="1" customHeight="1">
      <c r="A3" s="9"/>
      <c r="B3" s="10"/>
      <c r="C3" s="11"/>
      <c r="D3" s="11"/>
      <c r="E3" s="12"/>
      <c r="F3" s="13"/>
      <c r="G3" s="14"/>
    </row>
    <row r="4" spans="1:57" ht="12" customHeight="1">
      <c r="A4" s="15" t="s">
        <v>2</v>
      </c>
      <c r="B4" s="10"/>
      <c r="C4" s="11" t="s">
        <v>3</v>
      </c>
      <c r="D4" s="11"/>
      <c r="E4" s="12"/>
      <c r="F4" s="13" t="s">
        <v>4</v>
      </c>
      <c r="G4" s="16"/>
    </row>
    <row r="5" spans="1:57" ht="12.95" customHeight="1">
      <c r="A5" s="17"/>
      <c r="B5" s="18"/>
      <c r="C5" s="19"/>
      <c r="D5" s="20"/>
      <c r="E5" s="18"/>
      <c r="F5" s="13" t="s">
        <v>6</v>
      </c>
      <c r="G5" s="14"/>
    </row>
    <row r="6" spans="1:57" ht="12.95" customHeight="1">
      <c r="A6" s="15" t="s">
        <v>7</v>
      </c>
      <c r="B6" s="10"/>
      <c r="C6" s="11" t="s">
        <v>8</v>
      </c>
      <c r="D6" s="11"/>
      <c r="E6" s="12"/>
      <c r="F6" s="21" t="s">
        <v>9</v>
      </c>
      <c r="G6" s="22">
        <v>0</v>
      </c>
      <c r="O6" s="23"/>
    </row>
    <row r="7" spans="1:57" ht="51.75" customHeight="1">
      <c r="A7" s="24"/>
      <c r="B7" s="25"/>
      <c r="C7" s="158" t="s">
        <v>100</v>
      </c>
      <c r="D7" s="159"/>
      <c r="E7" s="160"/>
      <c r="F7" s="26" t="s">
        <v>10</v>
      </c>
      <c r="G7" s="22">
        <f>IF(PocetMJ=0,,ROUND((F30+F32)/PocetMJ,1))</f>
        <v>0</v>
      </c>
    </row>
    <row r="8" spans="1:57" ht="15" customHeight="1">
      <c r="A8" s="27" t="s">
        <v>11</v>
      </c>
      <c r="B8" s="13"/>
      <c r="C8" s="165" t="s">
        <v>101</v>
      </c>
      <c r="D8" s="165"/>
      <c r="E8" s="166"/>
      <c r="F8" s="28" t="s">
        <v>12</v>
      </c>
      <c r="G8" s="29"/>
      <c r="H8" s="30"/>
      <c r="I8" s="31"/>
    </row>
    <row r="9" spans="1:57">
      <c r="A9" s="27" t="s">
        <v>13</v>
      </c>
      <c r="B9" s="13"/>
      <c r="C9" s="162"/>
      <c r="D9" s="162"/>
      <c r="E9" s="163"/>
      <c r="F9" s="13" t="s">
        <v>49</v>
      </c>
      <c r="G9" s="32"/>
      <c r="H9" s="33"/>
    </row>
    <row r="10" spans="1:57">
      <c r="A10" s="27" t="s">
        <v>14</v>
      </c>
      <c r="B10" s="13"/>
      <c r="C10" s="162"/>
      <c r="D10" s="162"/>
      <c r="E10" s="162"/>
      <c r="F10" s="34"/>
      <c r="G10" s="35"/>
      <c r="H10" s="36"/>
    </row>
    <row r="11" spans="1:57" ht="13.5" customHeight="1">
      <c r="A11" s="27" t="s">
        <v>15</v>
      </c>
      <c r="B11" s="13"/>
      <c r="C11" s="162"/>
      <c r="D11" s="162"/>
      <c r="E11" s="162"/>
      <c r="F11" s="37" t="s">
        <v>16</v>
      </c>
      <c r="G11" s="114"/>
      <c r="H11" s="33"/>
      <c r="BA11" s="38"/>
      <c r="BB11" s="38"/>
      <c r="BC11" s="38"/>
      <c r="BD11" s="38"/>
      <c r="BE11" s="38"/>
    </row>
    <row r="12" spans="1:57" ht="12.75" customHeight="1">
      <c r="A12" s="39" t="s">
        <v>17</v>
      </c>
      <c r="B12" s="10"/>
      <c r="C12" s="167"/>
      <c r="D12" s="167"/>
      <c r="E12" s="167"/>
      <c r="F12" s="40" t="s">
        <v>18</v>
      </c>
      <c r="G12" s="41"/>
      <c r="H12" s="33"/>
    </row>
    <row r="13" spans="1:57" ht="28.5" customHeight="1" thickBot="1">
      <c r="A13" s="42" t="s">
        <v>19</v>
      </c>
      <c r="B13" s="43"/>
      <c r="C13" s="43"/>
      <c r="D13" s="43"/>
      <c r="E13" s="44"/>
      <c r="F13" s="44"/>
      <c r="G13" s="45"/>
      <c r="H13" s="33"/>
    </row>
    <row r="14" spans="1:57" ht="17.25" customHeight="1" thickBot="1">
      <c r="A14" s="46" t="s">
        <v>20</v>
      </c>
      <c r="B14" s="47"/>
      <c r="C14" s="48"/>
      <c r="D14" s="49" t="s">
        <v>21</v>
      </c>
      <c r="E14" s="50"/>
      <c r="F14" s="50"/>
      <c r="G14" s="48"/>
    </row>
    <row r="15" spans="1:57" ht="15.95" customHeight="1">
      <c r="A15" s="51"/>
      <c r="B15" s="52" t="s">
        <v>22</v>
      </c>
      <c r="C15" s="53">
        <v>0</v>
      </c>
      <c r="D15" s="54"/>
      <c r="E15" s="55"/>
      <c r="F15" s="56"/>
      <c r="G15" s="53"/>
    </row>
    <row r="16" spans="1:57" ht="15.95" customHeight="1">
      <c r="A16" s="51" t="s">
        <v>23</v>
      </c>
      <c r="B16" s="52" t="s">
        <v>24</v>
      </c>
      <c r="C16" s="53">
        <f>VZT!F61+VZT!G61+VZT!F76+VZT!G76+VZT!F93+VZT!G93+VZT!F104+VZT!G104</f>
        <v>0</v>
      </c>
      <c r="D16" s="9"/>
      <c r="E16" s="57"/>
      <c r="F16" s="58"/>
      <c r="G16" s="53"/>
    </row>
    <row r="17" spans="1:7" ht="15.95" customHeight="1">
      <c r="A17" s="51" t="s">
        <v>25</v>
      </c>
      <c r="B17" s="52" t="s">
        <v>26</v>
      </c>
      <c r="C17" s="53">
        <v>0</v>
      </c>
      <c r="D17" s="9"/>
      <c r="E17" s="57"/>
      <c r="F17" s="58"/>
      <c r="G17" s="53"/>
    </row>
    <row r="18" spans="1:7" ht="15.95" customHeight="1">
      <c r="A18" s="59" t="s">
        <v>27</v>
      </c>
      <c r="B18" s="60" t="s">
        <v>28</v>
      </c>
      <c r="C18" s="53">
        <v>0</v>
      </c>
      <c r="D18" s="9"/>
      <c r="E18" s="57"/>
      <c r="F18" s="58"/>
      <c r="G18" s="53"/>
    </row>
    <row r="19" spans="1:7" ht="15.95" customHeight="1">
      <c r="A19" s="61" t="s">
        <v>29</v>
      </c>
      <c r="B19" s="52"/>
      <c r="C19" s="53">
        <f>SUM(C15:C18)</f>
        <v>0</v>
      </c>
      <c r="D19" s="9"/>
      <c r="E19" s="57"/>
      <c r="F19" s="58"/>
      <c r="G19" s="53"/>
    </row>
    <row r="20" spans="1:7" ht="15.95" customHeight="1">
      <c r="A20" s="61"/>
      <c r="B20" s="52"/>
      <c r="C20" s="53"/>
      <c r="D20" s="9"/>
      <c r="E20" s="57"/>
      <c r="F20" s="58"/>
      <c r="G20" s="53"/>
    </row>
    <row r="21" spans="1:7" ht="15.95" customHeight="1">
      <c r="A21" s="61" t="s">
        <v>30</v>
      </c>
      <c r="B21" s="52"/>
      <c r="C21" s="53">
        <f>VZT!F118+VZT!G118</f>
        <v>0</v>
      </c>
      <c r="D21" s="9"/>
      <c r="E21" s="57"/>
      <c r="F21" s="58"/>
      <c r="G21" s="53"/>
    </row>
    <row r="22" spans="1:7" ht="15.95" customHeight="1">
      <c r="A22" s="62" t="s">
        <v>31</v>
      </c>
      <c r="B22" s="63"/>
      <c r="C22" s="53">
        <f>C19+C21</f>
        <v>0</v>
      </c>
      <c r="D22" s="9"/>
      <c r="E22" s="57"/>
      <c r="F22" s="58"/>
      <c r="G22" s="53"/>
    </row>
    <row r="23" spans="1:7" ht="15.95" customHeight="1" thickBot="1">
      <c r="A23" s="168" t="s">
        <v>32</v>
      </c>
      <c r="B23" s="169"/>
      <c r="C23" s="64">
        <f>C22+G23</f>
        <v>0</v>
      </c>
      <c r="D23" s="65"/>
      <c r="E23" s="66"/>
      <c r="F23" s="67"/>
      <c r="G23" s="53"/>
    </row>
    <row r="24" spans="1:7">
      <c r="A24" s="68" t="s">
        <v>33</v>
      </c>
      <c r="B24" s="69"/>
      <c r="C24" s="70"/>
      <c r="D24" s="69" t="s">
        <v>34</v>
      </c>
      <c r="E24" s="69"/>
      <c r="F24" s="71" t="s">
        <v>35</v>
      </c>
      <c r="G24" s="72"/>
    </row>
    <row r="25" spans="1:7">
      <c r="A25" s="62" t="s">
        <v>36</v>
      </c>
      <c r="B25" s="63"/>
      <c r="C25" s="73" t="s">
        <v>102</v>
      </c>
      <c r="D25" s="63" t="s">
        <v>36</v>
      </c>
      <c r="E25" s="74"/>
      <c r="F25" s="75" t="s">
        <v>36</v>
      </c>
      <c r="G25" s="76"/>
    </row>
    <row r="26" spans="1:7" ht="37.5" customHeight="1">
      <c r="A26" s="62" t="s">
        <v>37</v>
      </c>
      <c r="B26" s="77"/>
      <c r="C26" s="117" t="s">
        <v>103</v>
      </c>
      <c r="D26" s="63" t="s">
        <v>37</v>
      </c>
      <c r="E26" s="74"/>
      <c r="F26" s="75" t="s">
        <v>37</v>
      </c>
      <c r="G26" s="76"/>
    </row>
    <row r="27" spans="1:7">
      <c r="A27" s="62"/>
      <c r="B27" s="78"/>
      <c r="C27" s="73"/>
      <c r="D27" s="63"/>
      <c r="E27" s="74"/>
      <c r="F27" s="75"/>
      <c r="G27" s="76"/>
    </row>
    <row r="28" spans="1:7">
      <c r="A28" s="62" t="s">
        <v>38</v>
      </c>
      <c r="B28" s="63"/>
      <c r="C28" s="73"/>
      <c r="D28" s="75" t="s">
        <v>39</v>
      </c>
      <c r="E28" s="73"/>
      <c r="F28" s="79" t="s">
        <v>39</v>
      </c>
      <c r="G28" s="76"/>
    </row>
    <row r="29" spans="1:7" ht="69" customHeight="1">
      <c r="A29" s="62"/>
      <c r="B29" s="63"/>
      <c r="C29" s="80"/>
      <c r="D29" s="81"/>
      <c r="E29" s="80"/>
      <c r="F29" s="63"/>
      <c r="G29" s="76"/>
    </row>
    <row r="30" spans="1:7">
      <c r="A30" s="82" t="s">
        <v>40</v>
      </c>
      <c r="B30" s="83"/>
      <c r="C30" s="84">
        <v>21</v>
      </c>
      <c r="D30" s="83" t="s">
        <v>41</v>
      </c>
      <c r="E30" s="85"/>
      <c r="F30" s="170">
        <f>C23-F32</f>
        <v>0</v>
      </c>
      <c r="G30" s="171"/>
    </row>
    <row r="31" spans="1:7">
      <c r="A31" s="82" t="s">
        <v>42</v>
      </c>
      <c r="B31" s="83"/>
      <c r="C31" s="84">
        <v>21</v>
      </c>
      <c r="D31" s="83" t="s">
        <v>43</v>
      </c>
      <c r="E31" s="85"/>
      <c r="F31" s="170">
        <f>ROUND(PRODUCT(F30,C31/100),0)</f>
        <v>0</v>
      </c>
      <c r="G31" s="171"/>
    </row>
    <row r="32" spans="1:7">
      <c r="A32" s="82" t="s">
        <v>40</v>
      </c>
      <c r="B32" s="83"/>
      <c r="C32" s="84">
        <v>0</v>
      </c>
      <c r="D32" s="83" t="s">
        <v>43</v>
      </c>
      <c r="E32" s="85"/>
      <c r="F32" s="170">
        <v>0</v>
      </c>
      <c r="G32" s="171"/>
    </row>
    <row r="33" spans="1:8">
      <c r="A33" s="82" t="s">
        <v>42</v>
      </c>
      <c r="B33" s="86"/>
      <c r="C33" s="87">
        <f>SazbaDPH2</f>
        <v>0</v>
      </c>
      <c r="D33" s="83" t="s">
        <v>43</v>
      </c>
      <c r="E33" s="58"/>
      <c r="F33" s="170">
        <f>ROUND(PRODUCT(F32,C33/100),0)</f>
        <v>0</v>
      </c>
      <c r="G33" s="171"/>
    </row>
    <row r="34" spans="1:8" s="91" customFormat="1" ht="19.5" customHeight="1" thickBot="1">
      <c r="A34" s="88" t="s">
        <v>44</v>
      </c>
      <c r="B34" s="89"/>
      <c r="C34" s="89"/>
      <c r="D34" s="89"/>
      <c r="E34" s="90"/>
      <c r="F34" s="172">
        <f>ROUND(SUM(F30:F33),0)</f>
        <v>0</v>
      </c>
      <c r="G34" s="173"/>
    </row>
    <row r="36" spans="1:8">
      <c r="A36" s="92" t="s">
        <v>45</v>
      </c>
      <c r="B36" s="92"/>
      <c r="C36" s="92"/>
      <c r="D36" s="92"/>
      <c r="E36" s="92"/>
      <c r="F36" s="92"/>
      <c r="G36" s="92"/>
      <c r="H36" t="s">
        <v>5</v>
      </c>
    </row>
    <row r="37" spans="1:8" ht="14.25" customHeight="1">
      <c r="A37" s="92"/>
      <c r="B37" s="164"/>
      <c r="C37" s="164"/>
      <c r="D37" s="164"/>
      <c r="E37" s="164"/>
      <c r="F37" s="164"/>
      <c r="G37" s="164"/>
      <c r="H37" t="s">
        <v>5</v>
      </c>
    </row>
    <row r="38" spans="1:8" ht="12.75" customHeight="1">
      <c r="A38" s="93"/>
      <c r="B38" s="164"/>
      <c r="C38" s="164"/>
      <c r="D38" s="164"/>
      <c r="E38" s="164"/>
      <c r="F38" s="164"/>
      <c r="G38" s="164"/>
      <c r="H38" t="s">
        <v>5</v>
      </c>
    </row>
    <row r="39" spans="1:8">
      <c r="A39" s="93"/>
      <c r="B39" s="164"/>
      <c r="C39" s="164"/>
      <c r="D39" s="164"/>
      <c r="E39" s="164"/>
      <c r="F39" s="164"/>
      <c r="G39" s="164"/>
      <c r="H39" t="s">
        <v>5</v>
      </c>
    </row>
    <row r="40" spans="1:8">
      <c r="A40" s="93"/>
      <c r="B40" s="164"/>
      <c r="C40" s="164"/>
      <c r="D40" s="164"/>
      <c r="E40" s="164"/>
      <c r="F40" s="164"/>
      <c r="G40" s="164"/>
      <c r="H40" t="s">
        <v>5</v>
      </c>
    </row>
    <row r="41" spans="1:8">
      <c r="A41" s="93"/>
      <c r="B41" s="164"/>
      <c r="C41" s="164"/>
      <c r="D41" s="164"/>
      <c r="E41" s="164"/>
      <c r="F41" s="164"/>
      <c r="G41" s="164"/>
      <c r="H41" t="s">
        <v>5</v>
      </c>
    </row>
    <row r="42" spans="1:8">
      <c r="A42" s="93"/>
      <c r="B42" s="164"/>
      <c r="C42" s="164"/>
      <c r="D42" s="164"/>
      <c r="E42" s="164"/>
      <c r="F42" s="164"/>
      <c r="G42" s="164"/>
      <c r="H42" t="s">
        <v>5</v>
      </c>
    </row>
    <row r="43" spans="1:8">
      <c r="A43" s="93"/>
      <c r="B43" s="94"/>
      <c r="C43" s="94"/>
      <c r="D43" s="94"/>
      <c r="E43" s="94"/>
      <c r="F43" s="94"/>
      <c r="G43" s="94"/>
      <c r="H43" t="s">
        <v>5</v>
      </c>
    </row>
    <row r="44" spans="1:8">
      <c r="A44" s="93"/>
      <c r="B44" s="94"/>
      <c r="C44" s="94"/>
      <c r="D44" s="94"/>
      <c r="E44" s="94"/>
      <c r="F44" s="94"/>
      <c r="G44" s="94"/>
      <c r="H44" t="s">
        <v>5</v>
      </c>
    </row>
    <row r="45" spans="1:8" ht="0.75" customHeight="1">
      <c r="A45" s="93"/>
      <c r="B45" s="94"/>
      <c r="C45" s="94"/>
      <c r="D45" s="94"/>
      <c r="E45" s="94"/>
      <c r="F45" s="94"/>
      <c r="G45" s="94"/>
      <c r="H45" t="s">
        <v>5</v>
      </c>
    </row>
    <row r="46" spans="1:8">
      <c r="B46" s="161"/>
      <c r="C46" s="161"/>
      <c r="D46" s="161"/>
      <c r="E46" s="161"/>
      <c r="F46" s="161"/>
      <c r="G46" s="161"/>
    </row>
    <row r="47" spans="1:8">
      <c r="B47" s="161"/>
      <c r="C47" s="161"/>
      <c r="D47" s="161"/>
      <c r="E47" s="161"/>
      <c r="F47" s="161"/>
      <c r="G47" s="161"/>
    </row>
    <row r="48" spans="1:8">
      <c r="B48" s="161"/>
      <c r="C48" s="161"/>
      <c r="D48" s="161"/>
      <c r="E48" s="161"/>
      <c r="F48" s="161"/>
      <c r="G48" s="161"/>
    </row>
    <row r="49" spans="2:7">
      <c r="B49" s="161"/>
      <c r="C49" s="161"/>
      <c r="D49" s="161"/>
      <c r="E49" s="161"/>
      <c r="F49" s="161"/>
      <c r="G49" s="161"/>
    </row>
    <row r="50" spans="2:7">
      <c r="B50" s="161"/>
      <c r="C50" s="161"/>
      <c r="D50" s="161"/>
      <c r="E50" s="161"/>
      <c r="F50" s="161"/>
      <c r="G50" s="161"/>
    </row>
    <row r="51" spans="2:7">
      <c r="B51" s="161"/>
      <c r="C51" s="161"/>
      <c r="D51" s="161"/>
      <c r="E51" s="161"/>
      <c r="F51" s="161"/>
      <c r="G51" s="161"/>
    </row>
    <row r="52" spans="2:7">
      <c r="B52" s="161"/>
      <c r="C52" s="161"/>
      <c r="D52" s="161"/>
      <c r="E52" s="161"/>
      <c r="F52" s="161"/>
      <c r="G52" s="161"/>
    </row>
    <row r="53" spans="2:7">
      <c r="B53" s="161"/>
      <c r="C53" s="161"/>
      <c r="D53" s="161"/>
      <c r="E53" s="161"/>
      <c r="F53" s="161"/>
      <c r="G53" s="161"/>
    </row>
    <row r="54" spans="2:7">
      <c r="B54" s="161"/>
      <c r="C54" s="161"/>
      <c r="D54" s="161"/>
      <c r="E54" s="161"/>
      <c r="F54" s="161"/>
      <c r="G54" s="161"/>
    </row>
    <row r="55" spans="2:7">
      <c r="B55" s="161"/>
      <c r="C55" s="161"/>
      <c r="D55" s="161"/>
      <c r="E55" s="161"/>
      <c r="F55" s="161"/>
      <c r="G55" s="161"/>
    </row>
  </sheetData>
  <mergeCells count="25">
    <mergeCell ref="C10:E10"/>
    <mergeCell ref="C12:E12"/>
    <mergeCell ref="B46:G46"/>
    <mergeCell ref="A23:B23"/>
    <mergeCell ref="F30:G30"/>
    <mergeCell ref="F31:G31"/>
    <mergeCell ref="F32:G32"/>
    <mergeCell ref="F33:G33"/>
    <mergeCell ref="F34:G34"/>
    <mergeCell ref="C7:E7"/>
    <mergeCell ref="B54:G54"/>
    <mergeCell ref="B55:G55"/>
    <mergeCell ref="B49:G49"/>
    <mergeCell ref="B50:G50"/>
    <mergeCell ref="B51:G51"/>
    <mergeCell ref="B52:G52"/>
    <mergeCell ref="B47:G47"/>
    <mergeCell ref="B48:G48"/>
    <mergeCell ref="B53:G53"/>
    <mergeCell ref="C9:E9"/>
    <mergeCell ref="C11:E11"/>
    <mergeCell ref="B37:G38"/>
    <mergeCell ref="B39:G40"/>
    <mergeCell ref="B41:G42"/>
    <mergeCell ref="C8:E8"/>
  </mergeCells>
  <phoneticPr fontId="0" type="noConversion"/>
  <pageMargins left="0.59055118110236227" right="0.39370078740157483" top="0.59055118110236227" bottom="0.98425196850393704" header="0.19685039370078741" footer="0.51181102362204722"/>
  <pageSetup paperSize="9" orientation="portrait" horizontalDpi="300" verticalDpi="300" r:id="rId1"/>
  <headerFooter alignWithMargins="0">
    <oddHeader xml:space="preserve">&amp;C&amp;P+1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8"/>
  <sheetViews>
    <sheetView tabSelected="1" zoomScaleNormal="100" workbookViewId="0">
      <selection activeCell="G113" sqref="G113"/>
    </sheetView>
  </sheetViews>
  <sheetFormatPr defaultRowHeight="12.75"/>
  <cols>
    <col min="1" max="1" width="4.140625" customWidth="1"/>
    <col min="2" max="2" width="47" style="149" customWidth="1"/>
    <col min="3" max="3" width="4.7109375" customWidth="1"/>
    <col min="4" max="4" width="4" customWidth="1"/>
    <col min="5" max="5" width="8.7109375" style="38" customWidth="1"/>
    <col min="6" max="6" width="10.85546875" bestFit="1" customWidth="1"/>
    <col min="7" max="7" width="7.140625" style="38" customWidth="1"/>
    <col min="8" max="8" width="4.28515625" hidden="1" customWidth="1"/>
    <col min="9" max="9" width="1" hidden="1" customWidth="1"/>
  </cols>
  <sheetData>
    <row r="1" spans="1:9">
      <c r="A1" s="95" t="s">
        <v>51</v>
      </c>
      <c r="B1" s="138" t="s">
        <v>50</v>
      </c>
      <c r="C1" s="97" t="s">
        <v>52</v>
      </c>
      <c r="D1" s="104" t="s">
        <v>53</v>
      </c>
      <c r="E1" s="129"/>
      <c r="F1" s="99" t="s">
        <v>54</v>
      </c>
      <c r="G1" s="132"/>
      <c r="H1" s="100" t="s">
        <v>76</v>
      </c>
      <c r="I1" s="96"/>
    </row>
    <row r="2" spans="1:9">
      <c r="A2" s="103" t="s">
        <v>55</v>
      </c>
      <c r="B2" s="139"/>
      <c r="C2" s="98" t="s">
        <v>56</v>
      </c>
      <c r="D2" s="105" t="s">
        <v>57</v>
      </c>
      <c r="E2" s="130" t="s">
        <v>58</v>
      </c>
      <c r="F2" s="102" t="s">
        <v>59</v>
      </c>
      <c r="G2" s="133" t="s">
        <v>60</v>
      </c>
      <c r="H2" s="102" t="s">
        <v>58</v>
      </c>
      <c r="I2" s="101" t="s">
        <v>77</v>
      </c>
    </row>
    <row r="3" spans="1:9">
      <c r="A3" s="112"/>
      <c r="B3" s="140"/>
      <c r="C3" s="106"/>
      <c r="D3" s="106"/>
      <c r="E3" s="108"/>
      <c r="F3" s="106"/>
      <c r="G3" s="108"/>
      <c r="H3" s="106"/>
      <c r="I3" s="106"/>
    </row>
    <row r="4" spans="1:9">
      <c r="A4" s="112"/>
      <c r="B4" s="146" t="s">
        <v>153</v>
      </c>
      <c r="C4" s="106"/>
      <c r="D4" s="106"/>
      <c r="E4" s="108"/>
      <c r="F4" s="106"/>
      <c r="G4" s="108"/>
      <c r="H4" s="106"/>
      <c r="I4" s="106"/>
    </row>
    <row r="5" spans="1:9">
      <c r="A5" s="112"/>
      <c r="B5" s="151" t="s">
        <v>138</v>
      </c>
      <c r="C5" s="107"/>
      <c r="D5" s="107"/>
      <c r="E5" s="131"/>
      <c r="F5" s="109"/>
      <c r="G5" s="108"/>
      <c r="H5" s="106"/>
      <c r="I5" s="106"/>
    </row>
    <row r="6" spans="1:9">
      <c r="A6" s="112"/>
      <c r="B6" s="140"/>
      <c r="C6" s="106"/>
      <c r="D6" s="106"/>
      <c r="E6" s="108"/>
      <c r="F6" s="106"/>
      <c r="G6" s="157"/>
      <c r="H6" s="106"/>
      <c r="I6" s="106"/>
    </row>
    <row r="7" spans="1:9" ht="36">
      <c r="A7" s="152" t="s">
        <v>118</v>
      </c>
      <c r="B7" s="142" t="s">
        <v>152</v>
      </c>
      <c r="C7" s="106" t="s">
        <v>83</v>
      </c>
      <c r="D7" s="106">
        <v>2</v>
      </c>
      <c r="E7" s="127"/>
      <c r="F7" s="108">
        <f>E7*D7</f>
        <v>0</v>
      </c>
      <c r="G7" s="108"/>
      <c r="H7" s="106">
        <v>200</v>
      </c>
      <c r="I7" s="108">
        <f xml:space="preserve"> D7*H7</f>
        <v>400</v>
      </c>
    </row>
    <row r="8" spans="1:9">
      <c r="A8" s="112"/>
      <c r="B8" s="140" t="s">
        <v>46</v>
      </c>
      <c r="C8" s="106" t="s">
        <v>83</v>
      </c>
      <c r="D8" s="106">
        <v>2</v>
      </c>
      <c r="E8" s="108"/>
      <c r="F8" s="106"/>
      <c r="G8" s="108">
        <f>E8*D8</f>
        <v>0</v>
      </c>
      <c r="H8" s="106"/>
      <c r="I8" s="106"/>
    </row>
    <row r="9" spans="1:9">
      <c r="A9" s="112"/>
      <c r="B9" s="140"/>
      <c r="C9" s="106"/>
      <c r="D9" s="106"/>
      <c r="E9" s="108"/>
      <c r="F9" s="106"/>
      <c r="G9" s="108"/>
      <c r="H9" s="106"/>
      <c r="I9" s="106"/>
    </row>
    <row r="10" spans="1:9" ht="36">
      <c r="A10" s="152" t="s">
        <v>119</v>
      </c>
      <c r="B10" s="140" t="s">
        <v>105</v>
      </c>
      <c r="C10" s="106" t="s">
        <v>83</v>
      </c>
      <c r="D10" s="106">
        <v>4</v>
      </c>
      <c r="E10" s="108"/>
      <c r="F10" s="108">
        <f>E10*D10</f>
        <v>0</v>
      </c>
      <c r="G10" s="108"/>
      <c r="H10" s="106"/>
      <c r="I10" s="106"/>
    </row>
    <row r="11" spans="1:9" ht="24">
      <c r="A11" s="112"/>
      <c r="B11" s="142" t="s">
        <v>133</v>
      </c>
      <c r="C11" s="106"/>
      <c r="D11" s="106">
        <v>2</v>
      </c>
      <c r="E11" s="108"/>
      <c r="F11" s="108">
        <f>E11*D11</f>
        <v>0</v>
      </c>
      <c r="G11" s="108"/>
      <c r="H11" s="106"/>
      <c r="I11" s="106"/>
    </row>
    <row r="12" spans="1:9">
      <c r="A12" s="112"/>
      <c r="B12" s="142" t="s">
        <v>134</v>
      </c>
      <c r="C12" s="106"/>
      <c r="D12" s="106">
        <v>4</v>
      </c>
      <c r="E12" s="108"/>
      <c r="F12" s="108">
        <f>E12*D12</f>
        <v>0</v>
      </c>
      <c r="G12" s="108"/>
      <c r="H12" s="106"/>
      <c r="I12" s="106"/>
    </row>
    <row r="13" spans="1:9">
      <c r="A13" s="112"/>
      <c r="B13" s="140" t="s">
        <v>46</v>
      </c>
      <c r="C13" s="106" t="s">
        <v>83</v>
      </c>
      <c r="D13" s="106">
        <v>4</v>
      </c>
      <c r="E13" s="108"/>
      <c r="F13" s="106"/>
      <c r="G13" s="108">
        <f>E13*D13</f>
        <v>0</v>
      </c>
      <c r="H13" s="106"/>
      <c r="I13" s="106"/>
    </row>
    <row r="14" spans="1:9">
      <c r="A14" s="112"/>
      <c r="B14" s="140"/>
      <c r="C14" s="106"/>
      <c r="D14" s="106"/>
      <c r="E14" s="108"/>
      <c r="F14" s="106"/>
      <c r="G14" s="108"/>
      <c r="H14" s="106"/>
      <c r="I14" s="106"/>
    </row>
    <row r="15" spans="1:9" ht="24">
      <c r="A15" s="152" t="s">
        <v>120</v>
      </c>
      <c r="B15" s="142" t="s">
        <v>111</v>
      </c>
      <c r="C15" s="106" t="s">
        <v>61</v>
      </c>
      <c r="D15" s="106">
        <v>16</v>
      </c>
      <c r="E15" s="108"/>
      <c r="F15" s="108">
        <f>E15*D15</f>
        <v>0</v>
      </c>
      <c r="G15" s="108"/>
      <c r="H15" s="106"/>
      <c r="I15" s="106"/>
    </row>
    <row r="16" spans="1:9">
      <c r="A16" s="112"/>
      <c r="B16" s="140" t="s">
        <v>46</v>
      </c>
      <c r="C16" s="106" t="s">
        <v>61</v>
      </c>
      <c r="D16" s="106">
        <v>16</v>
      </c>
      <c r="E16" s="108"/>
      <c r="F16" s="106"/>
      <c r="G16" s="108">
        <f>E16*D16</f>
        <v>0</v>
      </c>
      <c r="H16" s="106"/>
      <c r="I16" s="106"/>
    </row>
    <row r="17" spans="1:9">
      <c r="A17" s="112"/>
      <c r="B17" s="140"/>
      <c r="C17" s="106"/>
      <c r="D17" s="106"/>
      <c r="E17" s="108"/>
      <c r="F17" s="106"/>
      <c r="G17" s="108"/>
      <c r="H17" s="106"/>
      <c r="I17" s="106"/>
    </row>
    <row r="18" spans="1:9" ht="24">
      <c r="A18" s="152" t="s">
        <v>121</v>
      </c>
      <c r="B18" s="142" t="s">
        <v>112</v>
      </c>
      <c r="C18" s="106" t="s">
        <v>61</v>
      </c>
      <c r="D18" s="106">
        <v>16</v>
      </c>
      <c r="E18" s="108"/>
      <c r="F18" s="108">
        <f>E18*D18</f>
        <v>0</v>
      </c>
      <c r="G18" s="108"/>
      <c r="H18" s="106"/>
      <c r="I18" s="106"/>
    </row>
    <row r="19" spans="1:9">
      <c r="A19" s="112"/>
      <c r="B19" s="140"/>
      <c r="C19" s="106" t="s">
        <v>61</v>
      </c>
      <c r="D19" s="106">
        <v>16</v>
      </c>
      <c r="E19" s="108"/>
      <c r="F19" s="106"/>
      <c r="G19" s="108">
        <f>E19*D19</f>
        <v>0</v>
      </c>
      <c r="H19" s="106"/>
      <c r="I19" s="106"/>
    </row>
    <row r="20" spans="1:9">
      <c r="A20" s="152" t="s">
        <v>122</v>
      </c>
      <c r="B20" s="142" t="s">
        <v>140</v>
      </c>
      <c r="C20" s="106" t="s">
        <v>61</v>
      </c>
      <c r="D20" s="106">
        <v>2</v>
      </c>
      <c r="E20" s="108"/>
      <c r="F20" s="108">
        <f>E20*D20</f>
        <v>0</v>
      </c>
      <c r="G20" s="108"/>
      <c r="H20" s="106"/>
      <c r="I20" s="106"/>
    </row>
    <row r="21" spans="1:9">
      <c r="A21" s="112"/>
      <c r="B21" s="140" t="s">
        <v>46</v>
      </c>
      <c r="C21" s="106" t="s">
        <v>61</v>
      </c>
      <c r="D21" s="106">
        <v>2</v>
      </c>
      <c r="E21" s="108"/>
      <c r="F21" s="106"/>
      <c r="G21" s="108">
        <f>E21*D21</f>
        <v>0</v>
      </c>
      <c r="H21" s="106"/>
      <c r="I21" s="106"/>
    </row>
    <row r="22" spans="1:9">
      <c r="A22" s="112"/>
      <c r="B22" s="140"/>
      <c r="C22" s="106"/>
      <c r="D22" s="106"/>
      <c r="E22" s="108"/>
      <c r="F22" s="106"/>
      <c r="G22" s="108"/>
      <c r="H22" s="106"/>
      <c r="I22" s="106"/>
    </row>
    <row r="23" spans="1:9">
      <c r="A23" s="152" t="s">
        <v>123</v>
      </c>
      <c r="B23" s="142" t="s">
        <v>107</v>
      </c>
      <c r="C23" s="137" t="s">
        <v>47</v>
      </c>
      <c r="D23" s="106">
        <v>7.6</v>
      </c>
      <c r="E23" s="108"/>
      <c r="F23" s="108">
        <f>E23*D23</f>
        <v>0</v>
      </c>
      <c r="G23" s="108"/>
      <c r="H23" s="106"/>
      <c r="I23" s="106"/>
    </row>
    <row r="24" spans="1:9">
      <c r="A24" s="112"/>
      <c r="B24" s="140" t="s">
        <v>46</v>
      </c>
      <c r="C24" s="106" t="s">
        <v>108</v>
      </c>
      <c r="D24" s="106">
        <v>1</v>
      </c>
      <c r="E24" s="108"/>
      <c r="F24" s="106"/>
      <c r="G24" s="108">
        <f>E24*D24</f>
        <v>0</v>
      </c>
      <c r="H24" s="106"/>
      <c r="I24" s="106"/>
    </row>
    <row r="25" spans="1:9">
      <c r="A25" s="112"/>
      <c r="B25" s="140"/>
      <c r="C25" s="106"/>
      <c r="D25" s="106"/>
      <c r="E25" s="108"/>
      <c r="F25" s="106"/>
      <c r="G25" s="108"/>
      <c r="H25" s="106"/>
      <c r="I25" s="106"/>
    </row>
    <row r="26" spans="1:9">
      <c r="A26" s="152" t="s">
        <v>124</v>
      </c>
      <c r="B26" s="140" t="s">
        <v>106</v>
      </c>
      <c r="C26" s="106" t="s">
        <v>61</v>
      </c>
      <c r="D26" s="106">
        <v>4</v>
      </c>
      <c r="E26" s="108"/>
      <c r="F26" s="108">
        <f>E26*D26</f>
        <v>0</v>
      </c>
      <c r="G26" s="108"/>
      <c r="H26" s="106"/>
      <c r="I26" s="106"/>
    </row>
    <row r="27" spans="1:9">
      <c r="A27" s="112"/>
      <c r="B27" s="140" t="s">
        <v>46</v>
      </c>
      <c r="C27" s="106" t="s">
        <v>61</v>
      </c>
      <c r="D27" s="106">
        <v>4</v>
      </c>
      <c r="E27" s="108"/>
      <c r="F27" s="106"/>
      <c r="G27" s="108">
        <f>E27*D27</f>
        <v>0</v>
      </c>
      <c r="H27" s="106"/>
      <c r="I27" s="106"/>
    </row>
    <row r="28" spans="1:9">
      <c r="A28" s="112"/>
      <c r="B28" s="140"/>
      <c r="C28" s="106"/>
      <c r="D28" s="106"/>
      <c r="E28" s="108"/>
      <c r="F28" s="106"/>
      <c r="G28" s="108"/>
      <c r="H28" s="106"/>
      <c r="I28" s="106"/>
    </row>
    <row r="29" spans="1:9">
      <c r="A29" s="152" t="s">
        <v>125</v>
      </c>
      <c r="B29" s="142" t="s">
        <v>135</v>
      </c>
      <c r="C29" s="106" t="s">
        <v>61</v>
      </c>
      <c r="D29" s="106">
        <v>4</v>
      </c>
      <c r="E29" s="108"/>
      <c r="F29" s="108">
        <f>E29*D29</f>
        <v>0</v>
      </c>
      <c r="G29" s="108"/>
      <c r="H29" s="106"/>
      <c r="I29" s="106"/>
    </row>
    <row r="30" spans="1:9">
      <c r="A30" s="112"/>
      <c r="B30" s="140"/>
      <c r="C30" s="106"/>
      <c r="D30" s="154"/>
      <c r="E30" s="127"/>
      <c r="F30" s="106"/>
      <c r="G30" s="108"/>
      <c r="H30" s="106"/>
      <c r="I30" s="106"/>
    </row>
    <row r="31" spans="1:9">
      <c r="A31" s="112" t="s">
        <v>85</v>
      </c>
      <c r="B31" s="140" t="s">
        <v>109</v>
      </c>
      <c r="C31" s="106" t="s">
        <v>82</v>
      </c>
      <c r="D31" s="154">
        <v>52</v>
      </c>
      <c r="E31" s="127"/>
      <c r="F31" s="108">
        <f>E31*D31</f>
        <v>0</v>
      </c>
      <c r="G31" s="108"/>
      <c r="H31" s="106"/>
      <c r="I31" s="106"/>
    </row>
    <row r="32" spans="1:9">
      <c r="A32" s="112"/>
      <c r="B32" s="140" t="s">
        <v>46</v>
      </c>
      <c r="C32" s="106" t="s">
        <v>82</v>
      </c>
      <c r="D32" s="154">
        <v>52</v>
      </c>
      <c r="E32" s="127"/>
      <c r="F32" s="106"/>
      <c r="G32" s="108">
        <f>E32*D32</f>
        <v>0</v>
      </c>
      <c r="H32" s="106"/>
      <c r="I32" s="106"/>
    </row>
    <row r="33" spans="1:9">
      <c r="A33" s="112"/>
      <c r="B33" s="140"/>
      <c r="C33" s="106"/>
      <c r="D33" s="154"/>
      <c r="E33" s="127"/>
      <c r="F33" s="106"/>
      <c r="G33" s="108"/>
      <c r="H33" s="106"/>
      <c r="I33" s="106"/>
    </row>
    <row r="34" spans="1:9">
      <c r="A34" s="112" t="s">
        <v>86</v>
      </c>
      <c r="B34" s="142" t="s">
        <v>136</v>
      </c>
      <c r="C34" s="106" t="s">
        <v>82</v>
      </c>
      <c r="D34" s="154">
        <v>60</v>
      </c>
      <c r="E34" s="127"/>
      <c r="F34" s="108">
        <f>E34*D34</f>
        <v>0</v>
      </c>
      <c r="G34" s="108"/>
      <c r="H34" s="106"/>
      <c r="I34" s="106"/>
    </row>
    <row r="35" spans="1:9">
      <c r="A35" s="112"/>
      <c r="B35" s="140" t="s">
        <v>46</v>
      </c>
      <c r="C35" s="106" t="s">
        <v>82</v>
      </c>
      <c r="D35" s="154">
        <v>60</v>
      </c>
      <c r="E35" s="127"/>
      <c r="F35" s="106"/>
      <c r="G35" s="108">
        <f>E35*D35</f>
        <v>0</v>
      </c>
      <c r="H35" s="106"/>
      <c r="I35" s="106"/>
    </row>
    <row r="36" spans="1:9">
      <c r="A36" s="112"/>
      <c r="B36" s="140"/>
      <c r="C36" s="106"/>
      <c r="D36" s="154"/>
      <c r="E36" s="127"/>
      <c r="F36" s="106"/>
      <c r="G36" s="108"/>
      <c r="H36" s="106"/>
      <c r="I36" s="106"/>
    </row>
    <row r="37" spans="1:9">
      <c r="A37" s="152" t="s">
        <v>89</v>
      </c>
      <c r="B37" s="140" t="s">
        <v>110</v>
      </c>
      <c r="C37" s="106" t="s">
        <v>82</v>
      </c>
      <c r="D37" s="154">
        <v>52</v>
      </c>
      <c r="E37" s="127"/>
      <c r="F37" s="108">
        <f>E37*D37</f>
        <v>0</v>
      </c>
      <c r="G37" s="108"/>
      <c r="H37" s="106"/>
      <c r="I37" s="106"/>
    </row>
    <row r="38" spans="1:9">
      <c r="A38" s="112"/>
      <c r="B38" s="140" t="s">
        <v>46</v>
      </c>
      <c r="C38" s="106" t="s">
        <v>82</v>
      </c>
      <c r="D38" s="154">
        <v>52</v>
      </c>
      <c r="E38" s="127"/>
      <c r="F38" s="106"/>
      <c r="G38" s="108">
        <f>E38*D38</f>
        <v>0</v>
      </c>
      <c r="H38" s="106"/>
      <c r="I38" s="106"/>
    </row>
    <row r="39" spans="1:9">
      <c r="A39" s="112"/>
      <c r="B39" s="140"/>
      <c r="C39" s="106"/>
      <c r="D39" s="154"/>
      <c r="E39" s="127"/>
      <c r="F39" s="106"/>
      <c r="G39" s="108"/>
      <c r="H39" s="106"/>
      <c r="I39" s="106"/>
    </row>
    <row r="40" spans="1:9">
      <c r="A40" s="152" t="s">
        <v>94</v>
      </c>
      <c r="B40" s="142" t="s">
        <v>137</v>
      </c>
      <c r="C40" s="106" t="s">
        <v>82</v>
      </c>
      <c r="D40" s="154">
        <v>60</v>
      </c>
      <c r="E40" s="127"/>
      <c r="F40" s="108">
        <f>E40*D40</f>
        <v>0</v>
      </c>
      <c r="G40" s="108"/>
      <c r="H40" s="106"/>
      <c r="I40" s="106"/>
    </row>
    <row r="41" spans="1:9">
      <c r="A41" s="112"/>
      <c r="B41" s="140" t="s">
        <v>46</v>
      </c>
      <c r="C41" s="106" t="s">
        <v>82</v>
      </c>
      <c r="D41" s="154">
        <v>60</v>
      </c>
      <c r="E41" s="127"/>
      <c r="F41" s="106"/>
      <c r="G41" s="108">
        <f>E41*D41</f>
        <v>0</v>
      </c>
      <c r="H41" s="106"/>
      <c r="I41" s="106"/>
    </row>
    <row r="42" spans="1:9">
      <c r="A42" s="112"/>
      <c r="B42" s="140"/>
      <c r="C42" s="106"/>
      <c r="D42" s="106"/>
      <c r="E42" s="108"/>
      <c r="F42" s="106"/>
      <c r="G42" s="108"/>
      <c r="H42" s="106"/>
      <c r="I42" s="106"/>
    </row>
    <row r="43" spans="1:9">
      <c r="A43" s="112"/>
      <c r="B43" s="140"/>
      <c r="C43" s="106"/>
      <c r="D43" s="106"/>
      <c r="E43" s="108"/>
      <c r="F43" s="106"/>
      <c r="G43" s="108"/>
      <c r="H43" s="106"/>
      <c r="I43" s="106"/>
    </row>
    <row r="44" spans="1:9">
      <c r="A44" s="112" t="s">
        <v>94</v>
      </c>
      <c r="B44" s="140" t="s">
        <v>87</v>
      </c>
      <c r="C44" s="106"/>
      <c r="D44" s="106"/>
      <c r="E44" s="108"/>
      <c r="F44" s="106"/>
      <c r="G44" s="108"/>
      <c r="H44" s="106"/>
      <c r="I44" s="106"/>
    </row>
    <row r="45" spans="1:9">
      <c r="A45" s="112"/>
      <c r="B45" s="140"/>
      <c r="C45" s="106"/>
      <c r="D45" s="106"/>
      <c r="E45" s="108"/>
      <c r="F45" s="106"/>
      <c r="G45" s="108"/>
      <c r="H45" s="106"/>
      <c r="I45" s="106"/>
    </row>
    <row r="46" spans="1:9">
      <c r="A46" s="112" t="s">
        <v>88</v>
      </c>
      <c r="B46" s="140" t="s">
        <v>98</v>
      </c>
      <c r="C46" s="106"/>
      <c r="D46" s="106"/>
      <c r="E46" s="108"/>
      <c r="F46" s="106"/>
      <c r="G46" s="108"/>
      <c r="H46" s="106"/>
      <c r="I46" s="106"/>
    </row>
    <row r="47" spans="1:9">
      <c r="A47" s="112"/>
      <c r="B47" s="140" t="s">
        <v>93</v>
      </c>
      <c r="C47" s="106" t="s">
        <v>90</v>
      </c>
      <c r="D47" s="106">
        <v>16</v>
      </c>
      <c r="E47" s="108"/>
      <c r="F47" s="108">
        <f>E47*D47</f>
        <v>0</v>
      </c>
      <c r="G47" s="108"/>
      <c r="H47" s="106"/>
      <c r="I47" s="106"/>
    </row>
    <row r="48" spans="1:9">
      <c r="A48" s="112"/>
      <c r="B48" s="140" t="s">
        <v>46</v>
      </c>
      <c r="C48" s="106" t="s">
        <v>90</v>
      </c>
      <c r="D48" s="106">
        <v>16</v>
      </c>
      <c r="E48" s="108"/>
      <c r="F48" s="106"/>
      <c r="G48" s="108">
        <f>E48*D48</f>
        <v>0</v>
      </c>
      <c r="H48" s="106"/>
      <c r="I48" s="106"/>
    </row>
    <row r="49" spans="1:9">
      <c r="A49" s="112"/>
      <c r="B49" s="140"/>
      <c r="C49" s="106"/>
      <c r="D49" s="106"/>
      <c r="E49" s="108"/>
      <c r="F49" s="106"/>
      <c r="G49" s="108"/>
      <c r="H49" s="106"/>
      <c r="I49" s="106"/>
    </row>
    <row r="50" spans="1:9">
      <c r="A50" s="112" t="s">
        <v>91</v>
      </c>
      <c r="B50" s="140" t="s">
        <v>96</v>
      </c>
      <c r="C50" s="106" t="s">
        <v>82</v>
      </c>
      <c r="D50" s="106">
        <v>170</v>
      </c>
      <c r="E50" s="108"/>
      <c r="F50" s="108">
        <f>E50*D50</f>
        <v>0</v>
      </c>
      <c r="G50" s="108"/>
      <c r="H50" s="106"/>
      <c r="I50" s="106"/>
    </row>
    <row r="51" spans="1:9">
      <c r="A51" s="112"/>
      <c r="B51" s="142" t="s">
        <v>113</v>
      </c>
      <c r="C51" s="106" t="s">
        <v>82</v>
      </c>
      <c r="D51" s="106">
        <v>170</v>
      </c>
      <c r="E51" s="108"/>
      <c r="F51" s="106"/>
      <c r="G51" s="108">
        <f>E51*D51</f>
        <v>0</v>
      </c>
      <c r="H51" s="106"/>
      <c r="I51" s="106"/>
    </row>
    <row r="52" spans="1:9">
      <c r="A52" s="112"/>
      <c r="B52" s="140"/>
      <c r="C52" s="106"/>
      <c r="D52" s="106"/>
      <c r="E52" s="108"/>
      <c r="F52" s="106"/>
      <c r="G52" s="108"/>
      <c r="H52" s="106"/>
      <c r="I52" s="106"/>
    </row>
    <row r="53" spans="1:9" s="119" customFormat="1" ht="12">
      <c r="A53" s="123" t="s">
        <v>92</v>
      </c>
      <c r="B53" s="143" t="s">
        <v>114</v>
      </c>
      <c r="C53" s="124"/>
      <c r="D53" s="124"/>
      <c r="E53" s="125"/>
      <c r="F53" s="125"/>
      <c r="G53" s="125"/>
      <c r="H53" s="126"/>
      <c r="I53" s="126"/>
    </row>
    <row r="54" spans="1:9" s="119" customFormat="1" ht="12">
      <c r="A54" s="123"/>
      <c r="B54" s="143" t="s">
        <v>104</v>
      </c>
      <c r="C54" s="124"/>
      <c r="D54" s="124"/>
      <c r="E54" s="125"/>
      <c r="F54" s="125"/>
      <c r="G54" s="125"/>
      <c r="H54" s="126"/>
      <c r="I54" s="126"/>
    </row>
    <row r="55" spans="1:9" s="119" customFormat="1" ht="13.5">
      <c r="A55" s="123"/>
      <c r="B55" s="143" t="s">
        <v>78</v>
      </c>
      <c r="C55" s="119" t="s">
        <v>80</v>
      </c>
      <c r="D55" s="124">
        <v>160</v>
      </c>
      <c r="E55" s="125"/>
      <c r="F55" s="120">
        <f>D55*E55</f>
        <v>0</v>
      </c>
      <c r="G55" s="120"/>
      <c r="H55" s="106">
        <v>5</v>
      </c>
      <c r="I55" s="108">
        <f>H55*D55</f>
        <v>800</v>
      </c>
    </row>
    <row r="56" spans="1:9" s="119" customFormat="1" ht="13.5">
      <c r="A56" s="123"/>
      <c r="B56" s="143" t="s">
        <v>79</v>
      </c>
      <c r="C56" s="119" t="s">
        <v>80</v>
      </c>
      <c r="D56" s="124">
        <v>160</v>
      </c>
      <c r="E56" s="125"/>
      <c r="F56" s="125"/>
      <c r="G56" s="120">
        <f>D56*E56</f>
        <v>0</v>
      </c>
      <c r="H56" s="126"/>
      <c r="I56" s="126"/>
    </row>
    <row r="57" spans="1:9">
      <c r="A57" s="112"/>
      <c r="B57" s="140"/>
      <c r="C57" s="106"/>
      <c r="D57" s="106"/>
      <c r="E57" s="108"/>
      <c r="F57" s="108"/>
      <c r="G57" s="108"/>
      <c r="H57" s="106"/>
      <c r="I57" s="106"/>
    </row>
    <row r="58" spans="1:9">
      <c r="A58" s="112"/>
      <c r="B58" s="140"/>
      <c r="C58" s="106"/>
      <c r="D58" s="106"/>
      <c r="E58" s="108"/>
      <c r="F58" s="108"/>
      <c r="G58" s="108"/>
      <c r="H58" s="106"/>
      <c r="I58" s="106"/>
    </row>
    <row r="59" spans="1:9">
      <c r="A59" s="112"/>
      <c r="B59" s="140"/>
      <c r="C59" s="106"/>
      <c r="D59" s="106"/>
      <c r="E59" s="108"/>
      <c r="F59" s="108"/>
      <c r="G59" s="108"/>
      <c r="H59" s="106"/>
      <c r="I59" s="106"/>
    </row>
    <row r="60" spans="1:9">
      <c r="A60" s="112"/>
      <c r="B60" s="140"/>
      <c r="C60" s="106"/>
      <c r="D60" s="106"/>
      <c r="E60" s="108"/>
      <c r="G60" s="108"/>
      <c r="H60" s="106"/>
      <c r="I60" s="106"/>
    </row>
    <row r="61" spans="1:9">
      <c r="A61" s="112"/>
      <c r="B61" s="144" t="s">
        <v>75</v>
      </c>
      <c r="C61" s="115"/>
      <c r="D61" s="115"/>
      <c r="E61" s="116"/>
      <c r="F61" s="116">
        <f>SUM(F7:F60)</f>
        <v>0</v>
      </c>
      <c r="G61" s="116">
        <f>SUM(G7:G60)</f>
        <v>0</v>
      </c>
      <c r="H61" s="115"/>
      <c r="I61" s="116" t="e">
        <f>SUM(#REF!)</f>
        <v>#REF!</v>
      </c>
    </row>
    <row r="62" spans="1:9">
      <c r="A62" s="112"/>
      <c r="B62" s="140"/>
      <c r="C62" s="106"/>
      <c r="D62" s="106"/>
      <c r="E62" s="108"/>
      <c r="F62" s="106"/>
      <c r="G62" s="108"/>
      <c r="H62" s="106"/>
      <c r="I62" s="106"/>
    </row>
    <row r="63" spans="1:9">
      <c r="A63" s="112"/>
      <c r="B63" s="145"/>
      <c r="C63" s="134"/>
      <c r="D63" s="134"/>
      <c r="E63" s="150"/>
      <c r="F63" s="150"/>
      <c r="G63" s="150"/>
      <c r="H63" s="106"/>
      <c r="I63" s="106"/>
    </row>
    <row r="64" spans="1:9">
      <c r="A64" s="112"/>
      <c r="B64" s="151" t="s">
        <v>115</v>
      </c>
      <c r="C64" s="107"/>
      <c r="D64" s="107"/>
      <c r="E64" s="131"/>
      <c r="F64" s="109"/>
      <c r="G64" s="108"/>
      <c r="H64" s="106"/>
      <c r="I64" s="106"/>
    </row>
    <row r="65" spans="1:9">
      <c r="A65" s="112"/>
      <c r="B65" s="140"/>
      <c r="C65" s="106"/>
      <c r="D65" s="106"/>
      <c r="E65" s="108"/>
      <c r="F65" s="106"/>
      <c r="G65" s="157"/>
      <c r="H65" s="106"/>
      <c r="I65" s="106"/>
    </row>
    <row r="66" spans="1:9">
      <c r="A66" s="152" t="s">
        <v>117</v>
      </c>
      <c r="B66" s="142" t="s">
        <v>116</v>
      </c>
      <c r="C66" s="137" t="s">
        <v>61</v>
      </c>
      <c r="D66" s="106">
        <v>2</v>
      </c>
      <c r="E66" s="127"/>
      <c r="F66" s="108">
        <f>E66*D66</f>
        <v>0</v>
      </c>
      <c r="G66" s="108"/>
      <c r="H66" s="106">
        <v>200</v>
      </c>
      <c r="I66" s="108">
        <f xml:space="preserve"> D66*H66</f>
        <v>400</v>
      </c>
    </row>
    <row r="67" spans="1:9" ht="24">
      <c r="A67" s="112"/>
      <c r="B67" s="142" t="s">
        <v>126</v>
      </c>
      <c r="C67" s="106"/>
      <c r="D67" s="106"/>
      <c r="E67" s="127"/>
      <c r="F67" s="108">
        <f t="shared" ref="F67:F71" si="0">E67*D67</f>
        <v>0</v>
      </c>
      <c r="G67" s="108"/>
      <c r="H67" s="106"/>
      <c r="I67" s="108"/>
    </row>
    <row r="68" spans="1:9">
      <c r="A68" s="112"/>
      <c r="B68" s="142" t="s">
        <v>127</v>
      </c>
      <c r="C68" s="106"/>
      <c r="D68" s="106"/>
      <c r="E68" s="127"/>
      <c r="F68" s="108">
        <f t="shared" si="0"/>
        <v>0</v>
      </c>
      <c r="G68" s="108"/>
      <c r="H68" s="106"/>
      <c r="I68" s="108"/>
    </row>
    <row r="69" spans="1:9">
      <c r="A69" s="112"/>
      <c r="B69" s="142" t="s">
        <v>128</v>
      </c>
      <c r="C69" s="106"/>
      <c r="D69" s="106"/>
      <c r="E69" s="127"/>
      <c r="F69" s="108">
        <f t="shared" si="0"/>
        <v>0</v>
      </c>
      <c r="G69" s="108"/>
      <c r="H69" s="106"/>
      <c r="I69" s="108"/>
    </row>
    <row r="70" spans="1:9">
      <c r="A70" s="112"/>
      <c r="B70" s="142" t="s">
        <v>129</v>
      </c>
      <c r="C70" s="137" t="s">
        <v>61</v>
      </c>
      <c r="D70" s="106">
        <v>2</v>
      </c>
      <c r="E70" s="127"/>
      <c r="F70" s="108">
        <f t="shared" si="0"/>
        <v>0</v>
      </c>
      <c r="G70" s="108"/>
      <c r="H70" s="106"/>
      <c r="I70" s="108"/>
    </row>
    <row r="71" spans="1:9">
      <c r="A71" s="112"/>
      <c r="B71" s="142" t="s">
        <v>130</v>
      </c>
      <c r="C71" s="137" t="s">
        <v>61</v>
      </c>
      <c r="D71" s="106">
        <v>3</v>
      </c>
      <c r="E71" s="127"/>
      <c r="F71" s="108">
        <f t="shared" si="0"/>
        <v>0</v>
      </c>
      <c r="G71" s="108"/>
      <c r="H71" s="106"/>
      <c r="I71" s="108"/>
    </row>
    <row r="72" spans="1:9">
      <c r="A72" s="112"/>
      <c r="B72" s="142" t="s">
        <v>131</v>
      </c>
      <c r="C72" s="137" t="s">
        <v>61</v>
      </c>
      <c r="D72" s="106">
        <v>4</v>
      </c>
      <c r="E72" s="127"/>
      <c r="F72" s="108">
        <f t="shared" ref="F72" si="1">E72*D72</f>
        <v>0</v>
      </c>
      <c r="G72" s="108"/>
      <c r="H72" s="106"/>
      <c r="I72" s="108"/>
    </row>
    <row r="73" spans="1:9">
      <c r="A73" s="112"/>
      <c r="B73" s="140" t="s">
        <v>46</v>
      </c>
      <c r="C73" s="106" t="s">
        <v>83</v>
      </c>
      <c r="D73" s="106">
        <v>2</v>
      </c>
      <c r="E73" s="108"/>
      <c r="F73" s="106"/>
      <c r="G73" s="108">
        <f>E73*D73</f>
        <v>0</v>
      </c>
      <c r="H73" s="106"/>
      <c r="I73" s="106"/>
    </row>
    <row r="74" spans="1:9">
      <c r="A74" s="112"/>
      <c r="B74" s="140"/>
      <c r="C74" s="106"/>
      <c r="D74" s="106"/>
      <c r="E74" s="108"/>
      <c r="F74" s="106"/>
      <c r="G74" s="108"/>
      <c r="H74" s="106"/>
      <c r="I74" s="106"/>
    </row>
    <row r="75" spans="1:9">
      <c r="A75" s="112"/>
      <c r="B75" s="140"/>
      <c r="C75" s="106"/>
      <c r="D75" s="106"/>
      <c r="E75" s="108"/>
      <c r="G75" s="108"/>
      <c r="H75" s="106"/>
      <c r="I75" s="106"/>
    </row>
    <row r="76" spans="1:9">
      <c r="A76" s="112"/>
      <c r="B76" s="153" t="s">
        <v>132</v>
      </c>
      <c r="C76" s="115"/>
      <c r="D76" s="115"/>
      <c r="E76" s="116"/>
      <c r="F76" s="116">
        <f>SUM(F66:F75)</f>
        <v>0</v>
      </c>
      <c r="G76" s="116">
        <f>SUM(G66:G75)</f>
        <v>0</v>
      </c>
      <c r="H76" s="106"/>
      <c r="I76" s="106"/>
    </row>
    <row r="77" spans="1:9">
      <c r="A77" s="112"/>
      <c r="B77" s="140"/>
      <c r="C77" s="106"/>
      <c r="D77" s="106"/>
      <c r="E77" s="108"/>
      <c r="F77" s="106"/>
      <c r="G77" s="108"/>
      <c r="H77" s="106"/>
      <c r="I77" s="106"/>
    </row>
    <row r="78" spans="1:9">
      <c r="A78" s="112"/>
      <c r="B78" s="151" t="s">
        <v>139</v>
      </c>
      <c r="C78" s="107"/>
      <c r="D78" s="107"/>
      <c r="E78" s="131"/>
      <c r="F78" s="109"/>
      <c r="G78" s="108"/>
      <c r="H78" s="106"/>
      <c r="I78" s="106"/>
    </row>
    <row r="79" spans="1:9">
      <c r="A79" s="112"/>
      <c r="B79" s="140"/>
      <c r="C79" s="106"/>
      <c r="D79" s="106"/>
      <c r="E79" s="108"/>
      <c r="F79" s="106"/>
      <c r="G79" s="157"/>
      <c r="H79" s="106"/>
      <c r="I79" s="106"/>
    </row>
    <row r="80" spans="1:9" ht="24">
      <c r="A80" s="152" t="s">
        <v>141</v>
      </c>
      <c r="B80" s="142" t="s">
        <v>142</v>
      </c>
      <c r="C80" s="137" t="s">
        <v>61</v>
      </c>
      <c r="D80" s="106">
        <v>4</v>
      </c>
      <c r="E80" s="127"/>
      <c r="F80" s="108">
        <f>E80*D80</f>
        <v>0</v>
      </c>
      <c r="G80" s="108"/>
      <c r="H80" s="106">
        <v>200</v>
      </c>
      <c r="I80" s="108">
        <f xml:space="preserve"> D80*H80</f>
        <v>800</v>
      </c>
    </row>
    <row r="81" spans="1:17" ht="24">
      <c r="A81" s="112"/>
      <c r="B81" s="142" t="s">
        <v>143</v>
      </c>
      <c r="C81" s="137" t="s">
        <v>61</v>
      </c>
      <c r="D81" s="106">
        <v>4</v>
      </c>
      <c r="E81" s="127"/>
      <c r="F81" s="108">
        <f t="shared" ref="F81:F84" si="2">E81*D81</f>
        <v>0</v>
      </c>
      <c r="G81" s="108"/>
      <c r="H81" s="106"/>
      <c r="I81" s="108"/>
    </row>
    <row r="82" spans="1:17" ht="13.5" customHeight="1">
      <c r="A82" s="112"/>
      <c r="B82" s="140" t="s">
        <v>46</v>
      </c>
      <c r="C82" s="137" t="s">
        <v>61</v>
      </c>
      <c r="D82" s="106">
        <v>4</v>
      </c>
      <c r="E82" s="108"/>
      <c r="F82" s="106"/>
      <c r="G82" s="108">
        <f>E82*D82</f>
        <v>0</v>
      </c>
      <c r="H82" s="106"/>
      <c r="I82" s="106"/>
    </row>
    <row r="83" spans="1:17">
      <c r="A83" s="112"/>
      <c r="B83" s="142"/>
      <c r="C83" s="106"/>
      <c r="D83" s="106"/>
      <c r="E83" s="127"/>
      <c r="F83" s="108"/>
      <c r="G83" s="108"/>
      <c r="H83" s="106"/>
      <c r="I83" s="108"/>
    </row>
    <row r="84" spans="1:17" ht="24">
      <c r="A84" s="152" t="s">
        <v>144</v>
      </c>
      <c r="B84" s="142" t="s">
        <v>145</v>
      </c>
      <c r="C84" s="137" t="s">
        <v>61</v>
      </c>
      <c r="D84" s="106">
        <v>8</v>
      </c>
      <c r="E84" s="127"/>
      <c r="F84" s="108">
        <f t="shared" si="2"/>
        <v>0</v>
      </c>
      <c r="G84" s="108"/>
      <c r="H84" s="106"/>
      <c r="I84" s="108"/>
    </row>
    <row r="85" spans="1:17" ht="13.5" customHeight="1">
      <c r="A85" s="112"/>
      <c r="B85" s="140" t="s">
        <v>46</v>
      </c>
      <c r="C85" s="137" t="s">
        <v>61</v>
      </c>
      <c r="D85" s="106">
        <v>8</v>
      </c>
      <c r="E85" s="108"/>
      <c r="F85" s="106"/>
      <c r="G85" s="108">
        <f>E85*D85</f>
        <v>0</v>
      </c>
      <c r="H85" s="106"/>
      <c r="I85" s="106"/>
    </row>
    <row r="86" spans="1:17" ht="13.5" customHeight="1">
      <c r="A86" s="112"/>
      <c r="B86" s="140"/>
      <c r="C86" s="106"/>
      <c r="D86" s="106"/>
      <c r="E86" s="108"/>
      <c r="F86" s="106"/>
      <c r="G86" s="108"/>
      <c r="H86" s="106"/>
      <c r="I86" s="106"/>
    </row>
    <row r="87" spans="1:17" ht="13.5" customHeight="1">
      <c r="A87" s="112"/>
      <c r="B87" s="142" t="s">
        <v>149</v>
      </c>
      <c r="C87" s="106"/>
      <c r="D87" s="106"/>
      <c r="E87" s="108"/>
      <c r="F87" s="106"/>
      <c r="G87" s="108"/>
      <c r="H87" s="106"/>
      <c r="I87" s="106"/>
    </row>
    <row r="88" spans="1:17" ht="13.5" customHeight="1">
      <c r="A88" s="112"/>
      <c r="B88" s="142" t="s">
        <v>146</v>
      </c>
      <c r="C88" s="137" t="s">
        <v>61</v>
      </c>
      <c r="D88" s="106">
        <v>24</v>
      </c>
      <c r="E88" s="108"/>
      <c r="F88" s="108">
        <f t="shared" ref="F88:F89" si="3">E88*D88</f>
        <v>0</v>
      </c>
      <c r="G88" s="108"/>
      <c r="H88" s="106"/>
      <c r="I88" s="106"/>
    </row>
    <row r="89" spans="1:17" ht="13.5" customHeight="1">
      <c r="A89" s="112"/>
      <c r="B89" s="142" t="s">
        <v>147</v>
      </c>
      <c r="C89" s="137" t="s">
        <v>148</v>
      </c>
      <c r="D89" s="106">
        <v>2</v>
      </c>
      <c r="E89" s="108"/>
      <c r="F89" s="108">
        <f t="shared" si="3"/>
        <v>0</v>
      </c>
      <c r="G89" s="108"/>
      <c r="H89" s="106"/>
      <c r="I89" s="106"/>
    </row>
    <row r="90" spans="1:17" ht="13.5" customHeight="1">
      <c r="A90" s="112"/>
      <c r="B90" s="140" t="s">
        <v>46</v>
      </c>
      <c r="C90" s="137" t="s">
        <v>61</v>
      </c>
      <c r="D90" s="106">
        <v>12</v>
      </c>
      <c r="E90" s="108"/>
      <c r="F90" s="106"/>
      <c r="G90" s="108">
        <f>E90*D90</f>
        <v>0</v>
      </c>
      <c r="H90" s="106"/>
      <c r="I90" s="106"/>
    </row>
    <row r="91" spans="1:17">
      <c r="A91" s="112"/>
      <c r="B91" s="140"/>
      <c r="C91" s="106"/>
      <c r="D91" s="106"/>
      <c r="E91" s="108"/>
      <c r="F91" s="106"/>
      <c r="G91" s="108"/>
      <c r="H91" s="106"/>
      <c r="I91" s="106"/>
    </row>
    <row r="92" spans="1:17">
      <c r="A92" s="112"/>
      <c r="B92" s="140"/>
      <c r="C92" s="106"/>
      <c r="D92" s="106"/>
      <c r="E92" s="108"/>
      <c r="G92" s="108"/>
      <c r="H92" s="106"/>
      <c r="I92" s="106"/>
    </row>
    <row r="93" spans="1:17">
      <c r="A93" s="112"/>
      <c r="B93" s="153" t="s">
        <v>150</v>
      </c>
      <c r="C93" s="115"/>
      <c r="D93" s="115"/>
      <c r="E93" s="116"/>
      <c r="F93" s="116">
        <f>SUM(F80:F92)</f>
        <v>0</v>
      </c>
      <c r="G93" s="116">
        <f>SUM(G80:G92)</f>
        <v>0</v>
      </c>
      <c r="H93" s="106"/>
      <c r="I93" s="106"/>
    </row>
    <row r="94" spans="1:17">
      <c r="A94" s="112"/>
      <c r="B94" s="145"/>
      <c r="C94" s="134"/>
      <c r="D94" s="134"/>
      <c r="E94" s="150"/>
      <c r="F94" s="150"/>
      <c r="G94" s="150"/>
      <c r="H94" s="106"/>
      <c r="I94" s="106"/>
      <c r="M94" s="33"/>
      <c r="N94" s="33"/>
      <c r="O94" s="33"/>
      <c r="P94" s="33"/>
      <c r="Q94" s="33"/>
    </row>
    <row r="95" spans="1:17">
      <c r="A95" s="112"/>
      <c r="B95" s="140"/>
      <c r="C95" s="106"/>
      <c r="D95" s="106"/>
      <c r="E95" s="108"/>
      <c r="F95" s="106"/>
      <c r="G95" s="108"/>
      <c r="H95" s="106"/>
      <c r="I95" s="106"/>
    </row>
    <row r="96" spans="1:17">
      <c r="A96" s="112"/>
      <c r="B96" s="141" t="s">
        <v>62</v>
      </c>
      <c r="C96" s="106"/>
      <c r="D96" s="106"/>
      <c r="E96" s="108"/>
      <c r="F96" s="106"/>
      <c r="G96" s="108"/>
      <c r="H96" s="106"/>
      <c r="I96" s="106"/>
    </row>
    <row r="97" spans="1:9">
      <c r="A97" s="112"/>
      <c r="B97" s="140"/>
      <c r="C97" s="106"/>
      <c r="D97" s="106"/>
      <c r="E97" s="108"/>
      <c r="F97" s="106"/>
      <c r="G97" s="108"/>
      <c r="H97" s="106"/>
      <c r="I97" s="106"/>
    </row>
    <row r="98" spans="1:9">
      <c r="A98" s="112"/>
      <c r="B98" s="140" t="s">
        <v>63</v>
      </c>
      <c r="C98" s="106" t="s">
        <v>47</v>
      </c>
      <c r="D98" s="106">
        <v>40</v>
      </c>
      <c r="E98" s="108"/>
      <c r="F98" s="108">
        <f xml:space="preserve"> D98*E98</f>
        <v>0</v>
      </c>
      <c r="G98" s="108"/>
      <c r="H98" s="106">
        <v>1</v>
      </c>
      <c r="I98" s="108">
        <f xml:space="preserve"> D98*H98</f>
        <v>40</v>
      </c>
    </row>
    <row r="99" spans="1:9">
      <c r="A99" s="112"/>
      <c r="B99" s="140" t="s">
        <v>64</v>
      </c>
      <c r="C99" s="106" t="s">
        <v>47</v>
      </c>
      <c r="D99" s="106">
        <v>40</v>
      </c>
      <c r="E99" s="108"/>
      <c r="F99" s="106"/>
      <c r="G99" s="108">
        <f xml:space="preserve"> D99*E99</f>
        <v>0</v>
      </c>
      <c r="H99" s="106"/>
      <c r="I99" s="106"/>
    </row>
    <row r="100" spans="1:9">
      <c r="A100" s="112"/>
      <c r="B100" s="140" t="s">
        <v>65</v>
      </c>
      <c r="C100" s="106" t="s">
        <v>47</v>
      </c>
      <c r="D100" s="106">
        <v>40</v>
      </c>
      <c r="E100" s="108"/>
      <c r="F100" s="106"/>
      <c r="G100" s="108">
        <f xml:space="preserve"> D100*E100</f>
        <v>0</v>
      </c>
      <c r="H100" s="106"/>
      <c r="I100" s="106"/>
    </row>
    <row r="101" spans="1:9">
      <c r="A101" s="112"/>
      <c r="B101" s="140" t="s">
        <v>66</v>
      </c>
      <c r="C101" s="106" t="s">
        <v>47</v>
      </c>
      <c r="D101" s="106">
        <v>20</v>
      </c>
      <c r="E101" s="108"/>
      <c r="F101" s="108">
        <f xml:space="preserve"> D101*E101</f>
        <v>0</v>
      </c>
      <c r="G101" s="108"/>
      <c r="H101" s="106">
        <v>1</v>
      </c>
      <c r="I101" s="108">
        <f xml:space="preserve"> D101*H101</f>
        <v>20</v>
      </c>
    </row>
    <row r="102" spans="1:9">
      <c r="A102" s="112"/>
      <c r="B102" s="140" t="s">
        <v>67</v>
      </c>
      <c r="C102" s="106" t="s">
        <v>47</v>
      </c>
      <c r="D102" s="106">
        <v>10</v>
      </c>
      <c r="E102" s="108"/>
      <c r="F102" s="108">
        <f xml:space="preserve"> D102*E102</f>
        <v>0</v>
      </c>
      <c r="G102" s="108"/>
      <c r="H102" s="106">
        <v>1</v>
      </c>
      <c r="I102" s="108">
        <f xml:space="preserve"> D102*H102</f>
        <v>10</v>
      </c>
    </row>
    <row r="103" spans="1:9">
      <c r="A103" s="112"/>
      <c r="B103" s="140"/>
      <c r="C103" s="106"/>
      <c r="D103" s="106"/>
      <c r="E103" s="108"/>
      <c r="F103" s="136"/>
      <c r="G103" s="135"/>
      <c r="H103" s="109"/>
      <c r="I103" s="109"/>
    </row>
    <row r="104" spans="1:9">
      <c r="A104" s="112"/>
      <c r="B104" s="144" t="s">
        <v>84</v>
      </c>
      <c r="C104" s="115"/>
      <c r="D104" s="115"/>
      <c r="E104" s="116"/>
      <c r="F104" s="116">
        <f>SUM(F98:F102)</f>
        <v>0</v>
      </c>
      <c r="G104" s="116">
        <f>SUM((G98:G102))</f>
        <v>0</v>
      </c>
      <c r="H104" s="110"/>
      <c r="I104" s="111">
        <f>SUM((I98:I102))</f>
        <v>70</v>
      </c>
    </row>
    <row r="105" spans="1:9">
      <c r="A105" s="112"/>
      <c r="B105" s="146"/>
      <c r="C105" s="110"/>
      <c r="D105" s="110"/>
      <c r="E105" s="111"/>
      <c r="F105" s="111"/>
      <c r="G105" s="111"/>
      <c r="H105" s="110"/>
      <c r="I105" s="110"/>
    </row>
    <row r="106" spans="1:9" s="119" customFormat="1" ht="12">
      <c r="A106" s="118"/>
      <c r="B106" s="147"/>
      <c r="E106" s="120"/>
      <c r="F106" s="120"/>
      <c r="G106" s="121"/>
      <c r="H106" s="122"/>
      <c r="I106" s="122"/>
    </row>
    <row r="107" spans="1:9" s="106" customFormat="1" ht="12">
      <c r="A107" s="112"/>
      <c r="B107" s="145" t="s">
        <v>30</v>
      </c>
      <c r="E107" s="108"/>
      <c r="G107" s="108"/>
    </row>
    <row r="108" spans="1:9" s="106" customFormat="1" ht="12">
      <c r="A108" s="112"/>
      <c r="B108" s="155"/>
      <c r="C108" s="156"/>
      <c r="D108" s="156"/>
      <c r="E108" s="157"/>
      <c r="F108" s="156"/>
      <c r="G108" s="157"/>
    </row>
    <row r="109" spans="1:9" s="106" customFormat="1" ht="12">
      <c r="A109" s="112"/>
      <c r="B109" s="140" t="s">
        <v>68</v>
      </c>
      <c r="C109" s="106" t="s">
        <v>69</v>
      </c>
      <c r="D109" s="106">
        <v>20</v>
      </c>
      <c r="E109" s="108"/>
      <c r="G109" s="108">
        <f xml:space="preserve"> D109*E109</f>
        <v>0</v>
      </c>
    </row>
    <row r="110" spans="1:9" s="106" customFormat="1" ht="12">
      <c r="A110" s="112"/>
      <c r="B110" s="140" t="s">
        <v>70</v>
      </c>
      <c r="E110" s="108"/>
      <c r="G110" s="108"/>
    </row>
    <row r="111" spans="1:9" s="106" customFormat="1" ht="12">
      <c r="A111" s="112"/>
      <c r="B111" s="142" t="s">
        <v>151</v>
      </c>
      <c r="C111" s="137" t="s">
        <v>83</v>
      </c>
      <c r="D111" s="106">
        <v>1</v>
      </c>
      <c r="E111" s="108"/>
      <c r="G111" s="108"/>
    </row>
    <row r="112" spans="1:9" s="106" customFormat="1" ht="12">
      <c r="A112" s="112"/>
      <c r="B112" s="140" t="s">
        <v>72</v>
      </c>
      <c r="C112" s="106" t="s">
        <v>83</v>
      </c>
      <c r="D112" s="106">
        <v>1</v>
      </c>
      <c r="E112" s="108"/>
      <c r="F112" s="108"/>
      <c r="G112" s="108"/>
    </row>
    <row r="113" spans="1:9" s="106" customFormat="1" ht="12">
      <c r="A113" s="112"/>
      <c r="B113" s="140" t="s">
        <v>73</v>
      </c>
      <c r="C113" s="106" t="s">
        <v>83</v>
      </c>
      <c r="D113" s="106">
        <v>1</v>
      </c>
      <c r="E113" s="111"/>
      <c r="F113" s="108"/>
      <c r="G113" s="108"/>
    </row>
    <row r="114" spans="1:9" s="106" customFormat="1" ht="12">
      <c r="A114" s="112"/>
      <c r="B114" s="140" t="s">
        <v>95</v>
      </c>
      <c r="C114" s="106" t="s">
        <v>83</v>
      </c>
      <c r="D114" s="106">
        <v>1</v>
      </c>
      <c r="E114" s="111"/>
      <c r="F114" s="108"/>
      <c r="G114" s="108"/>
    </row>
    <row r="115" spans="1:9" s="106" customFormat="1" ht="12">
      <c r="A115" s="112"/>
      <c r="B115" s="140" t="s">
        <v>97</v>
      </c>
      <c r="C115" s="106" t="s">
        <v>83</v>
      </c>
      <c r="D115" s="106">
        <v>1</v>
      </c>
      <c r="E115" s="111"/>
      <c r="F115" s="108"/>
      <c r="G115" s="108"/>
    </row>
    <row r="116" spans="1:9" s="106" customFormat="1" ht="12">
      <c r="A116" s="112"/>
      <c r="B116" s="140" t="s">
        <v>74</v>
      </c>
      <c r="C116" s="106" t="s">
        <v>83</v>
      </c>
      <c r="D116" s="106">
        <v>1</v>
      </c>
      <c r="E116" s="111"/>
      <c r="G116" s="108"/>
    </row>
    <row r="117" spans="1:9" s="106" customFormat="1" ht="12">
      <c r="A117" s="112"/>
      <c r="B117" s="140"/>
      <c r="E117" s="108"/>
      <c r="F117" s="136"/>
      <c r="G117" s="135"/>
      <c r="H117" s="109"/>
      <c r="I117" s="109"/>
    </row>
    <row r="118" spans="1:9" s="106" customFormat="1" ht="12">
      <c r="A118" s="112"/>
      <c r="B118" s="144" t="s">
        <v>71</v>
      </c>
      <c r="C118" s="115"/>
      <c r="D118" s="115"/>
      <c r="E118" s="116"/>
      <c r="F118" s="116">
        <f>SUM(F109:F116)</f>
        <v>0</v>
      </c>
      <c r="G118" s="116">
        <f>SUM(G109:G116)</f>
        <v>0</v>
      </c>
    </row>
    <row r="119" spans="1:9" s="106" customFormat="1" ht="12">
      <c r="A119" s="112"/>
      <c r="B119" s="146"/>
      <c r="C119" s="110"/>
      <c r="D119" s="110"/>
      <c r="E119" s="111"/>
      <c r="F119" s="110"/>
      <c r="G119" s="111"/>
    </row>
    <row r="120" spans="1:9" s="106" customFormat="1" ht="12">
      <c r="A120" s="112"/>
      <c r="B120" s="148" t="s">
        <v>81</v>
      </c>
      <c r="E120" s="108"/>
      <c r="F120" s="128">
        <f>SUM(F61:G61,F76:G76,F93:G93,F104:G104,F118:G118)</f>
        <v>0</v>
      </c>
      <c r="G120" s="111"/>
      <c r="I120" s="111" t="e">
        <f>SUM(#REF!,I104,#REF!,#REF!,#REF!)</f>
        <v>#REF!</v>
      </c>
    </row>
    <row r="121" spans="1:9" s="106" customFormat="1" ht="12">
      <c r="A121" s="112"/>
      <c r="B121" s="140"/>
      <c r="E121" s="108"/>
      <c r="G121" s="111"/>
    </row>
    <row r="122" spans="1:9">
      <c r="A122" s="113"/>
    </row>
    <row r="123" spans="1:9">
      <c r="A123" s="113"/>
    </row>
    <row r="124" spans="1:9">
      <c r="A124" s="113"/>
    </row>
    <row r="125" spans="1:9">
      <c r="A125" s="113"/>
    </row>
    <row r="126" spans="1:9">
      <c r="A126" s="113"/>
    </row>
    <row r="128" spans="1:9">
      <c r="G128" s="108"/>
    </row>
  </sheetData>
  <pageMargins left="0.70866141732283472" right="0.51181102362204722" top="0.74803149606299213" bottom="0.74803149606299213" header="0.31496062992125984" footer="0.31496062992125984"/>
  <pageSetup paperSize="9" orientation="portrait" r:id="rId1"/>
  <headerFooter>
    <oddHeader>&amp;CSoupis prací
Vzduchotechnika</oddHeader>
    <oddFooter xml:space="preserve">&amp;C&amp;P+2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20</vt:i4>
      </vt:variant>
    </vt:vector>
  </HeadingPairs>
  <TitlesOfParts>
    <vt:vector size="22" baseType="lpstr">
      <vt:lpstr>Krycí list</vt:lpstr>
      <vt:lpstr>VZT</vt:lpstr>
      <vt:lpstr>cisloobjektu</vt:lpstr>
      <vt:lpstr>cislostavby</vt:lpstr>
      <vt:lpstr>Datum</vt:lpstr>
      <vt:lpstr>JKSO</vt:lpstr>
      <vt:lpstr>MJ</vt:lpstr>
      <vt:lpstr>nazevobjektu</vt:lpstr>
      <vt:lpstr>nazevstavby</vt:lpstr>
      <vt:lpstr>VZT!Názvy_tisku</vt:lpstr>
      <vt:lpstr>Objednatel</vt:lpstr>
      <vt:lpstr>'Krycí list'!Oblast_tisku</vt:lpstr>
      <vt:lpstr>VZT!Oblast_tisku</vt:lpstr>
      <vt:lpstr>PocetMJ</vt:lpstr>
      <vt:lpstr>Poznamka</vt:lpstr>
      <vt:lpstr>Projektant</vt:lpstr>
      <vt:lpstr>SazbaDPH1</vt:lpstr>
      <vt:lpstr>SazbaDPH2</vt:lpstr>
      <vt:lpstr>Zakazka</vt:lpstr>
      <vt:lpstr>Zaklad22</vt:lpstr>
      <vt:lpstr>Zaklad5</vt:lpstr>
      <vt:lpstr>Zhotovitel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pc3</dc:creator>
  <cp:lastModifiedBy>ivo rehak</cp:lastModifiedBy>
  <cp:lastPrinted>2019-10-15T07:01:10Z</cp:lastPrinted>
  <dcterms:created xsi:type="dcterms:W3CDTF">2012-12-20T15:07:11Z</dcterms:created>
  <dcterms:modified xsi:type="dcterms:W3CDTF">2019-10-15T07:26:00Z</dcterms:modified>
</cp:coreProperties>
</file>