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4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3.1 03.1 Pol" sheetId="14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'03.1 03.1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Pol'!$A$1:$X$428</definedName>
    <definedName name="_xlnm.Print_Area" localSheetId="4">'03.1 03.1 Pol'!$A$1:$X$185</definedName>
    <definedName name="_xlnm.Print_Area" localSheetId="1">Stavba!$A$1:$J$79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4" l="1"/>
  <c r="I75" i="1"/>
  <c r="I59" i="1" l="1"/>
  <c r="I57" i="1"/>
  <c r="I55" i="1"/>
  <c r="BA181" i="14" l="1"/>
  <c r="BA178" i="14"/>
  <c r="BA174" i="14"/>
  <c r="BA171" i="14"/>
  <c r="BA168" i="14"/>
  <c r="BA62" i="14"/>
  <c r="BA47" i="14"/>
  <c r="BA15" i="14"/>
  <c r="G8" i="14"/>
  <c r="G184" i="14" s="1"/>
  <c r="I9" i="14"/>
  <c r="K9" i="14"/>
  <c r="K8" i="14" s="1"/>
  <c r="O9" i="14"/>
  <c r="O8" i="14" s="1"/>
  <c r="Q9" i="14"/>
  <c r="V9" i="14"/>
  <c r="V8" i="14" s="1"/>
  <c r="G14" i="14"/>
  <c r="I14" i="14"/>
  <c r="I8" i="14" s="1"/>
  <c r="K14" i="14"/>
  <c r="M14" i="14"/>
  <c r="O14" i="14"/>
  <c r="Q14" i="14"/>
  <c r="Q8" i="14" s="1"/>
  <c r="V14" i="14"/>
  <c r="G19" i="14"/>
  <c r="M19" i="14" s="1"/>
  <c r="I19" i="14"/>
  <c r="K19" i="14"/>
  <c r="O19" i="14"/>
  <c r="Q19" i="14"/>
  <c r="V19" i="14"/>
  <c r="G24" i="14"/>
  <c r="M24" i="14" s="1"/>
  <c r="I24" i="14"/>
  <c r="K24" i="14"/>
  <c r="O24" i="14"/>
  <c r="Q24" i="14"/>
  <c r="V24" i="14"/>
  <c r="G28" i="14"/>
  <c r="M28" i="14" s="1"/>
  <c r="I28" i="14"/>
  <c r="K28" i="14"/>
  <c r="O28" i="14"/>
  <c r="Q28" i="14"/>
  <c r="V28" i="14"/>
  <c r="G35" i="14"/>
  <c r="I35" i="14"/>
  <c r="K35" i="14"/>
  <c r="M35" i="14"/>
  <c r="O35" i="14"/>
  <c r="Q35" i="14"/>
  <c r="V35" i="14"/>
  <c r="G41" i="14"/>
  <c r="M41" i="14" s="1"/>
  <c r="I41" i="14"/>
  <c r="K41" i="14"/>
  <c r="O41" i="14"/>
  <c r="Q41" i="14"/>
  <c r="V41" i="14"/>
  <c r="G46" i="14"/>
  <c r="I46" i="14"/>
  <c r="K46" i="14"/>
  <c r="M46" i="14"/>
  <c r="O46" i="14"/>
  <c r="Q46" i="14"/>
  <c r="V46" i="14"/>
  <c r="G52" i="14"/>
  <c r="M52" i="14" s="1"/>
  <c r="I52" i="14"/>
  <c r="K52" i="14"/>
  <c r="O52" i="14"/>
  <c r="Q52" i="14"/>
  <c r="V52" i="14"/>
  <c r="G57" i="14"/>
  <c r="G56" i="14" s="1"/>
  <c r="I57" i="14"/>
  <c r="K57" i="14"/>
  <c r="K56" i="14" s="1"/>
  <c r="O57" i="14"/>
  <c r="O56" i="14" s="1"/>
  <c r="Q57" i="14"/>
  <c r="V57" i="14"/>
  <c r="V56" i="14" s="1"/>
  <c r="G61" i="14"/>
  <c r="I61" i="14"/>
  <c r="I56" i="14" s="1"/>
  <c r="K61" i="14"/>
  <c r="M61" i="14"/>
  <c r="O61" i="14"/>
  <c r="Q61" i="14"/>
  <c r="Q56" i="14" s="1"/>
  <c r="V61" i="14"/>
  <c r="G66" i="14"/>
  <c r="M66" i="14" s="1"/>
  <c r="I66" i="14"/>
  <c r="K66" i="14"/>
  <c r="O66" i="14"/>
  <c r="Q66" i="14"/>
  <c r="V66" i="14"/>
  <c r="G71" i="14"/>
  <c r="G70" i="14" s="1"/>
  <c r="I71" i="14"/>
  <c r="K71" i="14"/>
  <c r="K70" i="14" s="1"/>
  <c r="O71" i="14"/>
  <c r="O70" i="14" s="1"/>
  <c r="Q71" i="14"/>
  <c r="V71" i="14"/>
  <c r="V70" i="14" s="1"/>
  <c r="G75" i="14"/>
  <c r="I75" i="14"/>
  <c r="I70" i="14" s="1"/>
  <c r="K75" i="14"/>
  <c r="M75" i="14"/>
  <c r="O75" i="14"/>
  <c r="Q75" i="14"/>
  <c r="Q70" i="14" s="1"/>
  <c r="V75" i="14"/>
  <c r="G79" i="14"/>
  <c r="M79" i="14" s="1"/>
  <c r="I79" i="14"/>
  <c r="K79" i="14"/>
  <c r="O79" i="14"/>
  <c r="Q79" i="14"/>
  <c r="V79" i="14"/>
  <c r="G83" i="14"/>
  <c r="I83" i="14"/>
  <c r="K83" i="14"/>
  <c r="M83" i="14"/>
  <c r="O83" i="14"/>
  <c r="Q83" i="14"/>
  <c r="V83" i="14"/>
  <c r="G88" i="14"/>
  <c r="M88" i="14" s="1"/>
  <c r="I88" i="14"/>
  <c r="K88" i="14"/>
  <c r="O88" i="14"/>
  <c r="Q88" i="14"/>
  <c r="V88" i="14"/>
  <c r="G93" i="14"/>
  <c r="I93" i="14"/>
  <c r="K93" i="14"/>
  <c r="M93" i="14"/>
  <c r="O93" i="14"/>
  <c r="Q93" i="14"/>
  <c r="V93" i="14"/>
  <c r="G97" i="14"/>
  <c r="M97" i="14" s="1"/>
  <c r="I97" i="14"/>
  <c r="K97" i="14"/>
  <c r="O97" i="14"/>
  <c r="Q97" i="14"/>
  <c r="V97" i="14"/>
  <c r="G101" i="14"/>
  <c r="I101" i="14"/>
  <c r="K101" i="14"/>
  <c r="M101" i="14"/>
  <c r="O101" i="14"/>
  <c r="Q101" i="14"/>
  <c r="V101" i="14"/>
  <c r="G105" i="14"/>
  <c r="M105" i="14" s="1"/>
  <c r="I105" i="14"/>
  <c r="K105" i="14"/>
  <c r="O105" i="14"/>
  <c r="Q105" i="14"/>
  <c r="V105" i="14"/>
  <c r="G109" i="14"/>
  <c r="I109" i="14"/>
  <c r="K109" i="14"/>
  <c r="M109" i="14"/>
  <c r="O109" i="14"/>
  <c r="Q109" i="14"/>
  <c r="V109" i="14"/>
  <c r="G112" i="14"/>
  <c r="I112" i="14"/>
  <c r="I111" i="14" s="1"/>
  <c r="K112" i="14"/>
  <c r="M112" i="14"/>
  <c r="O112" i="14"/>
  <c r="Q112" i="14"/>
  <c r="Q111" i="14" s="1"/>
  <c r="V112" i="14"/>
  <c r="G122" i="14"/>
  <c r="M122" i="14" s="1"/>
  <c r="I122" i="14"/>
  <c r="K122" i="14"/>
  <c r="K111" i="14" s="1"/>
  <c r="O122" i="14"/>
  <c r="O111" i="14" s="1"/>
  <c r="Q122" i="14"/>
  <c r="V122" i="14"/>
  <c r="V111" i="14" s="1"/>
  <c r="G126" i="14"/>
  <c r="I126" i="14"/>
  <c r="K126" i="14"/>
  <c r="M126" i="14"/>
  <c r="O126" i="14"/>
  <c r="Q126" i="14"/>
  <c r="V126" i="14"/>
  <c r="G140" i="14"/>
  <c r="M140" i="14" s="1"/>
  <c r="I140" i="14"/>
  <c r="K140" i="14"/>
  <c r="O140" i="14"/>
  <c r="Q140" i="14"/>
  <c r="V140" i="14"/>
  <c r="G142" i="14"/>
  <c r="I142" i="14"/>
  <c r="K142" i="14"/>
  <c r="M142" i="14"/>
  <c r="O142" i="14"/>
  <c r="Q142" i="14"/>
  <c r="V142" i="14"/>
  <c r="G144" i="14"/>
  <c r="M144" i="14" s="1"/>
  <c r="I144" i="14"/>
  <c r="K144" i="14"/>
  <c r="O144" i="14"/>
  <c r="Q144" i="14"/>
  <c r="V144" i="14"/>
  <c r="G146" i="14"/>
  <c r="I146" i="14"/>
  <c r="K146" i="14"/>
  <c r="M146" i="14"/>
  <c r="O146" i="14"/>
  <c r="Q146" i="14"/>
  <c r="V146" i="14"/>
  <c r="G148" i="14"/>
  <c r="M148" i="14" s="1"/>
  <c r="I148" i="14"/>
  <c r="K148" i="14"/>
  <c r="O148" i="14"/>
  <c r="Q148" i="14"/>
  <c r="V148" i="14"/>
  <c r="G150" i="14"/>
  <c r="I150" i="14"/>
  <c r="K150" i="14"/>
  <c r="M150" i="14"/>
  <c r="O150" i="14"/>
  <c r="Q150" i="14"/>
  <c r="V150" i="14"/>
  <c r="G152" i="14"/>
  <c r="M152" i="14" s="1"/>
  <c r="I152" i="14"/>
  <c r="K152" i="14"/>
  <c r="O152" i="14"/>
  <c r="Q152" i="14"/>
  <c r="V152" i="14"/>
  <c r="G155" i="14"/>
  <c r="G154" i="14" s="1"/>
  <c r="I155" i="14"/>
  <c r="K155" i="14"/>
  <c r="K154" i="14" s="1"/>
  <c r="O155" i="14"/>
  <c r="O154" i="14" s="1"/>
  <c r="Q155" i="14"/>
  <c r="V155" i="14"/>
  <c r="V154" i="14" s="1"/>
  <c r="G157" i="14"/>
  <c r="I157" i="14"/>
  <c r="I154" i="14" s="1"/>
  <c r="K157" i="14"/>
  <c r="M157" i="14"/>
  <c r="O157" i="14"/>
  <c r="Q157" i="14"/>
  <c r="Q154" i="14" s="1"/>
  <c r="V157" i="14"/>
  <c r="G159" i="14"/>
  <c r="K159" i="14"/>
  <c r="O159" i="14"/>
  <c r="V159" i="14"/>
  <c r="G160" i="14"/>
  <c r="I160" i="14"/>
  <c r="I159" i="14" s="1"/>
  <c r="K160" i="14"/>
  <c r="M160" i="14"/>
  <c r="M159" i="14" s="1"/>
  <c r="O160" i="14"/>
  <c r="Q160" i="14"/>
  <c r="Q159" i="14" s="1"/>
  <c r="V160" i="14"/>
  <c r="G167" i="14"/>
  <c r="I167" i="14"/>
  <c r="I166" i="14" s="1"/>
  <c r="K167" i="14"/>
  <c r="M167" i="14"/>
  <c r="O167" i="14"/>
  <c r="Q167" i="14"/>
  <c r="Q166" i="14" s="1"/>
  <c r="V167" i="14"/>
  <c r="G170" i="14"/>
  <c r="M170" i="14" s="1"/>
  <c r="I170" i="14"/>
  <c r="K170" i="14"/>
  <c r="K166" i="14" s="1"/>
  <c r="O170" i="14"/>
  <c r="O166" i="14" s="1"/>
  <c r="Q170" i="14"/>
  <c r="V170" i="14"/>
  <c r="V166" i="14" s="1"/>
  <c r="G173" i="14"/>
  <c r="I173" i="14"/>
  <c r="K173" i="14"/>
  <c r="M173" i="14"/>
  <c r="O173" i="14"/>
  <c r="Q173" i="14"/>
  <c r="V173" i="14"/>
  <c r="G177" i="14"/>
  <c r="I177" i="14"/>
  <c r="I176" i="14" s="1"/>
  <c r="K177" i="14"/>
  <c r="M177" i="14"/>
  <c r="O177" i="14"/>
  <c r="Q177" i="14"/>
  <c r="Q176" i="14" s="1"/>
  <c r="V177" i="14"/>
  <c r="G180" i="14"/>
  <c r="M180" i="14" s="1"/>
  <c r="I180" i="14"/>
  <c r="K180" i="14"/>
  <c r="K176" i="14" s="1"/>
  <c r="O180" i="14"/>
  <c r="O176" i="14" s="1"/>
  <c r="Q180" i="14"/>
  <c r="V180" i="14"/>
  <c r="V176" i="14" s="1"/>
  <c r="AE184" i="14"/>
  <c r="AF184" i="14"/>
  <c r="BA424" i="12"/>
  <c r="BA421" i="12"/>
  <c r="BA417" i="12"/>
  <c r="BA414" i="12"/>
  <c r="BA411" i="12"/>
  <c r="G8" i="12"/>
  <c r="I52" i="1" s="1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25" i="12"/>
  <c r="M25" i="12" s="1"/>
  <c r="I25" i="12"/>
  <c r="K25" i="12"/>
  <c r="O25" i="12"/>
  <c r="Q25" i="12"/>
  <c r="V25" i="12"/>
  <c r="G29" i="12"/>
  <c r="M29" i="12" s="1"/>
  <c r="I29" i="12"/>
  <c r="K29" i="12"/>
  <c r="O29" i="12"/>
  <c r="Q29" i="12"/>
  <c r="V29" i="12"/>
  <c r="G33" i="12"/>
  <c r="M33" i="12" s="1"/>
  <c r="I33" i="12"/>
  <c r="K33" i="12"/>
  <c r="O33" i="12"/>
  <c r="Q33" i="12"/>
  <c r="V33" i="12"/>
  <c r="G37" i="12"/>
  <c r="M37" i="12" s="1"/>
  <c r="I37" i="12"/>
  <c r="K37" i="12"/>
  <c r="O37" i="12"/>
  <c r="Q37" i="12"/>
  <c r="V37" i="12"/>
  <c r="G41" i="12"/>
  <c r="I41" i="12"/>
  <c r="K41" i="12"/>
  <c r="M41" i="12"/>
  <c r="O41" i="12"/>
  <c r="Q41" i="12"/>
  <c r="V41" i="12"/>
  <c r="G45" i="12"/>
  <c r="M45" i="12" s="1"/>
  <c r="I45" i="12"/>
  <c r="K45" i="12"/>
  <c r="O45" i="12"/>
  <c r="Q45" i="12"/>
  <c r="V45" i="12"/>
  <c r="G49" i="12"/>
  <c r="M49" i="12" s="1"/>
  <c r="I49" i="12"/>
  <c r="K49" i="12"/>
  <c r="O49" i="12"/>
  <c r="Q49" i="12"/>
  <c r="V49" i="12"/>
  <c r="G54" i="12"/>
  <c r="M54" i="12" s="1"/>
  <c r="I54" i="12"/>
  <c r="K54" i="12"/>
  <c r="O54" i="12"/>
  <c r="Q54" i="12"/>
  <c r="V54" i="12"/>
  <c r="G58" i="12"/>
  <c r="M58" i="12" s="1"/>
  <c r="I58" i="12"/>
  <c r="K58" i="12"/>
  <c r="O58" i="12"/>
  <c r="Q58" i="12"/>
  <c r="V58" i="12"/>
  <c r="G62" i="12"/>
  <c r="M62" i="12" s="1"/>
  <c r="I62" i="12"/>
  <c r="K62" i="12"/>
  <c r="O62" i="12"/>
  <c r="Q62" i="12"/>
  <c r="V62" i="12"/>
  <c r="G67" i="12"/>
  <c r="M67" i="12" s="1"/>
  <c r="I67" i="12"/>
  <c r="K67" i="12"/>
  <c r="O67" i="12"/>
  <c r="Q67" i="12"/>
  <c r="V67" i="12"/>
  <c r="G72" i="12"/>
  <c r="I72" i="12"/>
  <c r="K72" i="12"/>
  <c r="M72" i="12"/>
  <c r="O72" i="12"/>
  <c r="Q72" i="12"/>
  <c r="V72" i="12"/>
  <c r="G76" i="12"/>
  <c r="M76" i="12" s="1"/>
  <c r="I76" i="12"/>
  <c r="K76" i="12"/>
  <c r="K71" i="12" s="1"/>
  <c r="O76" i="12"/>
  <c r="Q76" i="12"/>
  <c r="V76" i="12"/>
  <c r="G91" i="12"/>
  <c r="M91" i="12" s="1"/>
  <c r="I91" i="12"/>
  <c r="K91" i="12"/>
  <c r="O91" i="12"/>
  <c r="Q91" i="12"/>
  <c r="V91" i="12"/>
  <c r="G106" i="12"/>
  <c r="M106" i="12" s="1"/>
  <c r="I106" i="12"/>
  <c r="K106" i="12"/>
  <c r="O106" i="12"/>
  <c r="Q106" i="12"/>
  <c r="V106" i="12"/>
  <c r="G122" i="12"/>
  <c r="I122" i="12"/>
  <c r="K122" i="12"/>
  <c r="M122" i="12"/>
  <c r="O122" i="12"/>
  <c r="Q122" i="12"/>
  <c r="V122" i="12"/>
  <c r="G126" i="12"/>
  <c r="M126" i="12" s="1"/>
  <c r="I126" i="12"/>
  <c r="K126" i="12"/>
  <c r="O126" i="12"/>
  <c r="Q126" i="12"/>
  <c r="V126" i="12"/>
  <c r="G139" i="12"/>
  <c r="I139" i="12"/>
  <c r="K139" i="12"/>
  <c r="O139" i="12"/>
  <c r="Q139" i="12"/>
  <c r="V139" i="12"/>
  <c r="G141" i="12"/>
  <c r="M141" i="12" s="1"/>
  <c r="I141" i="12"/>
  <c r="K141" i="12"/>
  <c r="O141" i="12"/>
  <c r="Q141" i="12"/>
  <c r="Q138" i="12" s="1"/>
  <c r="V141" i="12"/>
  <c r="G143" i="12"/>
  <c r="M143" i="12" s="1"/>
  <c r="I143" i="12"/>
  <c r="K143" i="12"/>
  <c r="O143" i="12"/>
  <c r="Q143" i="12"/>
  <c r="V143" i="12"/>
  <c r="G146" i="12"/>
  <c r="I146" i="12"/>
  <c r="K146" i="12"/>
  <c r="O146" i="12"/>
  <c r="Q146" i="12"/>
  <c r="V146" i="12"/>
  <c r="G150" i="12"/>
  <c r="M150" i="12" s="1"/>
  <c r="I150" i="12"/>
  <c r="K150" i="12"/>
  <c r="O150" i="12"/>
  <c r="Q150" i="12"/>
  <c r="V150" i="12"/>
  <c r="G154" i="12"/>
  <c r="M154" i="12" s="1"/>
  <c r="I154" i="12"/>
  <c r="K154" i="12"/>
  <c r="O154" i="12"/>
  <c r="Q154" i="12"/>
  <c r="V154" i="12"/>
  <c r="G158" i="12"/>
  <c r="M158" i="12" s="1"/>
  <c r="I158" i="12"/>
  <c r="K158" i="12"/>
  <c r="O158" i="12"/>
  <c r="Q158" i="12"/>
  <c r="V158" i="12"/>
  <c r="G162" i="12"/>
  <c r="M162" i="12" s="1"/>
  <c r="I162" i="12"/>
  <c r="K162" i="12"/>
  <c r="O162" i="12"/>
  <c r="Q162" i="12"/>
  <c r="V162" i="12"/>
  <c r="G166" i="12"/>
  <c r="M166" i="12" s="1"/>
  <c r="I166" i="12"/>
  <c r="K166" i="12"/>
  <c r="O166" i="12"/>
  <c r="Q166" i="12"/>
  <c r="V166" i="12"/>
  <c r="G170" i="12"/>
  <c r="M170" i="12" s="1"/>
  <c r="I170" i="12"/>
  <c r="K170" i="12"/>
  <c r="O170" i="12"/>
  <c r="Q170" i="12"/>
  <c r="V170" i="12"/>
  <c r="G174" i="12"/>
  <c r="I174" i="12"/>
  <c r="K174" i="12"/>
  <c r="M174" i="12"/>
  <c r="O174" i="12"/>
  <c r="Q174" i="12"/>
  <c r="V174" i="12"/>
  <c r="G178" i="12"/>
  <c r="M178" i="12" s="1"/>
  <c r="I178" i="12"/>
  <c r="K178" i="12"/>
  <c r="O178" i="12"/>
  <c r="Q178" i="12"/>
  <c r="V178" i="12"/>
  <c r="G182" i="12"/>
  <c r="I182" i="12"/>
  <c r="K182" i="12"/>
  <c r="M182" i="12"/>
  <c r="O182" i="12"/>
  <c r="Q182" i="12"/>
  <c r="V182" i="12"/>
  <c r="G186" i="12"/>
  <c r="M186" i="12" s="1"/>
  <c r="I186" i="12"/>
  <c r="K186" i="12"/>
  <c r="O186" i="12"/>
  <c r="Q186" i="12"/>
  <c r="V186" i="12"/>
  <c r="G190" i="12"/>
  <c r="M190" i="12" s="1"/>
  <c r="I190" i="12"/>
  <c r="K190" i="12"/>
  <c r="O190" i="12"/>
  <c r="Q190" i="12"/>
  <c r="V190" i="12"/>
  <c r="V185" i="12" s="1"/>
  <c r="G194" i="12"/>
  <c r="M194" i="12" s="1"/>
  <c r="I194" i="12"/>
  <c r="K194" i="12"/>
  <c r="O194" i="12"/>
  <c r="Q194" i="12"/>
  <c r="V194" i="12"/>
  <c r="G198" i="12"/>
  <c r="M198" i="12" s="1"/>
  <c r="I198" i="12"/>
  <c r="K198" i="12"/>
  <c r="O198" i="12"/>
  <c r="Q198" i="12"/>
  <c r="V198" i="12"/>
  <c r="I202" i="12"/>
  <c r="G203" i="12"/>
  <c r="G202" i="12" s="1"/>
  <c r="I61" i="1" s="1"/>
  <c r="I203" i="12"/>
  <c r="K203" i="12"/>
  <c r="K202" i="12" s="1"/>
  <c r="O203" i="12"/>
  <c r="O202" i="12" s="1"/>
  <c r="Q203" i="12"/>
  <c r="Q202" i="12" s="1"/>
  <c r="V203" i="12"/>
  <c r="V202" i="12" s="1"/>
  <c r="G209" i="12"/>
  <c r="G208" i="12" s="1"/>
  <c r="I62" i="1" s="1"/>
  <c r="I209" i="12"/>
  <c r="K209" i="12"/>
  <c r="K208" i="12" s="1"/>
  <c r="O209" i="12"/>
  <c r="Q209" i="12"/>
  <c r="V209" i="12"/>
  <c r="V208" i="12" s="1"/>
  <c r="G211" i="12"/>
  <c r="M211" i="12" s="1"/>
  <c r="I211" i="12"/>
  <c r="I208" i="12" s="1"/>
  <c r="K211" i="12"/>
  <c r="O211" i="12"/>
  <c r="Q211" i="12"/>
  <c r="V211" i="12"/>
  <c r="G214" i="12"/>
  <c r="M214" i="12" s="1"/>
  <c r="I214" i="12"/>
  <c r="K214" i="12"/>
  <c r="O214" i="12"/>
  <c r="Q214" i="12"/>
  <c r="V214" i="12"/>
  <c r="G218" i="12"/>
  <c r="M218" i="12" s="1"/>
  <c r="I218" i="12"/>
  <c r="K218" i="12"/>
  <c r="O218" i="12"/>
  <c r="Q218" i="12"/>
  <c r="V218" i="12"/>
  <c r="G222" i="12"/>
  <c r="M222" i="12" s="1"/>
  <c r="I222" i="12"/>
  <c r="K222" i="12"/>
  <c r="O222" i="12"/>
  <c r="Q222" i="12"/>
  <c r="V222" i="12"/>
  <c r="G226" i="12"/>
  <c r="M226" i="12" s="1"/>
  <c r="I226" i="12"/>
  <c r="K226" i="12"/>
  <c r="O226" i="12"/>
  <c r="Q226" i="12"/>
  <c r="V226" i="12"/>
  <c r="G230" i="12"/>
  <c r="I230" i="12"/>
  <c r="K230" i="12"/>
  <c r="M230" i="12"/>
  <c r="O230" i="12"/>
  <c r="Q230" i="12"/>
  <c r="V230" i="12"/>
  <c r="G234" i="12"/>
  <c r="M234" i="12" s="1"/>
  <c r="I234" i="12"/>
  <c r="K234" i="12"/>
  <c r="O234" i="12"/>
  <c r="Q234" i="12"/>
  <c r="V234" i="12"/>
  <c r="G242" i="12"/>
  <c r="M242" i="12" s="1"/>
  <c r="I242" i="12"/>
  <c r="K242" i="12"/>
  <c r="O242" i="12"/>
  <c r="Q242" i="12"/>
  <c r="V242" i="12"/>
  <c r="V233" i="12" s="1"/>
  <c r="G250" i="12"/>
  <c r="M250" i="12" s="1"/>
  <c r="I250" i="12"/>
  <c r="K250" i="12"/>
  <c r="O250" i="12"/>
  <c r="Q250" i="12"/>
  <c r="V250" i="12"/>
  <c r="G255" i="12"/>
  <c r="M255" i="12" s="1"/>
  <c r="I255" i="12"/>
  <c r="K255" i="12"/>
  <c r="O255" i="12"/>
  <c r="Q255" i="12"/>
  <c r="V255" i="12"/>
  <c r="G263" i="12"/>
  <c r="I263" i="12"/>
  <c r="K263" i="12"/>
  <c r="O263" i="12"/>
  <c r="Q263" i="12"/>
  <c r="V263" i="12"/>
  <c r="G267" i="12"/>
  <c r="M267" i="12" s="1"/>
  <c r="I267" i="12"/>
  <c r="K267" i="12"/>
  <c r="O267" i="12"/>
  <c r="Q267" i="12"/>
  <c r="V267" i="12"/>
  <c r="G273" i="12"/>
  <c r="M273" i="12" s="1"/>
  <c r="I273" i="12"/>
  <c r="K273" i="12"/>
  <c r="O273" i="12"/>
  <c r="Q273" i="12"/>
  <c r="V273" i="12"/>
  <c r="G277" i="12"/>
  <c r="M277" i="12" s="1"/>
  <c r="I277" i="12"/>
  <c r="K277" i="12"/>
  <c r="O277" i="12"/>
  <c r="Q277" i="12"/>
  <c r="V277" i="12"/>
  <c r="G281" i="12"/>
  <c r="M281" i="12" s="1"/>
  <c r="I281" i="12"/>
  <c r="K281" i="12"/>
  <c r="O281" i="12"/>
  <c r="Q281" i="12"/>
  <c r="V281" i="12"/>
  <c r="G286" i="12"/>
  <c r="M286" i="12" s="1"/>
  <c r="I286" i="12"/>
  <c r="K286" i="12"/>
  <c r="O286" i="12"/>
  <c r="Q286" i="12"/>
  <c r="V286" i="12"/>
  <c r="G291" i="12"/>
  <c r="M291" i="12" s="1"/>
  <c r="I291" i="12"/>
  <c r="K291" i="12"/>
  <c r="O291" i="12"/>
  <c r="Q291" i="12"/>
  <c r="V291" i="12"/>
  <c r="I294" i="12"/>
  <c r="G295" i="12"/>
  <c r="I295" i="12"/>
  <c r="K295" i="12"/>
  <c r="K294" i="12" s="1"/>
  <c r="O295" i="12"/>
  <c r="O294" i="12" s="1"/>
  <c r="Q295" i="12"/>
  <c r="Q294" i="12" s="1"/>
  <c r="V295" i="12"/>
  <c r="V294" i="12" s="1"/>
  <c r="I297" i="12"/>
  <c r="G298" i="12"/>
  <c r="I298" i="12"/>
  <c r="K298" i="12"/>
  <c r="K297" i="12" s="1"/>
  <c r="O298" i="12"/>
  <c r="O297" i="12" s="1"/>
  <c r="Q298" i="12"/>
  <c r="Q297" i="12" s="1"/>
  <c r="V298" i="12"/>
  <c r="V297" i="12" s="1"/>
  <c r="I300" i="12"/>
  <c r="G301" i="12"/>
  <c r="I301" i="12"/>
  <c r="K301" i="12"/>
  <c r="K300" i="12" s="1"/>
  <c r="O301" i="12"/>
  <c r="O300" i="12" s="1"/>
  <c r="Q301" i="12"/>
  <c r="Q300" i="12" s="1"/>
  <c r="V301" i="12"/>
  <c r="V300" i="12" s="1"/>
  <c r="G304" i="12"/>
  <c r="I304" i="12"/>
  <c r="K304" i="12"/>
  <c r="O304" i="12"/>
  <c r="Q304" i="12"/>
  <c r="V304" i="12"/>
  <c r="G308" i="12"/>
  <c r="M308" i="12" s="1"/>
  <c r="I308" i="12"/>
  <c r="I303" i="12" s="1"/>
  <c r="K308" i="12"/>
  <c r="O308" i="12"/>
  <c r="Q308" i="12"/>
  <c r="V308" i="12"/>
  <c r="G312" i="12"/>
  <c r="M312" i="12" s="1"/>
  <c r="I312" i="12"/>
  <c r="K312" i="12"/>
  <c r="O312" i="12"/>
  <c r="Q312" i="12"/>
  <c r="V312" i="12"/>
  <c r="G316" i="12"/>
  <c r="M316" i="12" s="1"/>
  <c r="I316" i="12"/>
  <c r="K316" i="12"/>
  <c r="O316" i="12"/>
  <c r="Q316" i="12"/>
  <c r="V316" i="12"/>
  <c r="G321" i="12"/>
  <c r="I321" i="12"/>
  <c r="K321" i="12"/>
  <c r="M321" i="12"/>
  <c r="O321" i="12"/>
  <c r="Q321" i="12"/>
  <c r="V321" i="12"/>
  <c r="G323" i="12"/>
  <c r="M323" i="12" s="1"/>
  <c r="I323" i="12"/>
  <c r="K323" i="12"/>
  <c r="O323" i="12"/>
  <c r="Q323" i="12"/>
  <c r="V323" i="12"/>
  <c r="G325" i="12"/>
  <c r="M325" i="12" s="1"/>
  <c r="I325" i="12"/>
  <c r="K325" i="12"/>
  <c r="O325" i="12"/>
  <c r="Q325" i="12"/>
  <c r="V325" i="12"/>
  <c r="G327" i="12"/>
  <c r="M327" i="12" s="1"/>
  <c r="I327" i="12"/>
  <c r="K327" i="12"/>
  <c r="O327" i="12"/>
  <c r="Q327" i="12"/>
  <c r="V327" i="12"/>
  <c r="G329" i="12"/>
  <c r="I329" i="12"/>
  <c r="K329" i="12"/>
  <c r="M329" i="12"/>
  <c r="O329" i="12"/>
  <c r="Q329" i="12"/>
  <c r="V329" i="12"/>
  <c r="G331" i="12"/>
  <c r="M331" i="12" s="1"/>
  <c r="I331" i="12"/>
  <c r="K331" i="12"/>
  <c r="O331" i="12"/>
  <c r="Q331" i="12"/>
  <c r="V331" i="12"/>
  <c r="G333" i="12"/>
  <c r="I333" i="12"/>
  <c r="K333" i="12"/>
  <c r="M333" i="12"/>
  <c r="O333" i="12"/>
  <c r="Q333" i="12"/>
  <c r="V333" i="12"/>
  <c r="G336" i="12"/>
  <c r="M336" i="12" s="1"/>
  <c r="I336" i="12"/>
  <c r="K336" i="12"/>
  <c r="O336" i="12"/>
  <c r="Q336" i="12"/>
  <c r="V336" i="12"/>
  <c r="G338" i="12"/>
  <c r="M338" i="12" s="1"/>
  <c r="I338" i="12"/>
  <c r="K338" i="12"/>
  <c r="O338" i="12"/>
  <c r="Q338" i="12"/>
  <c r="V338" i="12"/>
  <c r="G340" i="12"/>
  <c r="M340" i="12" s="1"/>
  <c r="I340" i="12"/>
  <c r="K340" i="12"/>
  <c r="O340" i="12"/>
  <c r="Q340" i="12"/>
  <c r="V340" i="12"/>
  <c r="G342" i="12"/>
  <c r="M342" i="12" s="1"/>
  <c r="I342" i="12"/>
  <c r="K342" i="12"/>
  <c r="O342" i="12"/>
  <c r="Q342" i="12"/>
  <c r="V342" i="12"/>
  <c r="G344" i="12"/>
  <c r="M344" i="12" s="1"/>
  <c r="I344" i="12"/>
  <c r="K344" i="12"/>
  <c r="O344" i="12"/>
  <c r="Q344" i="12"/>
  <c r="V344" i="12"/>
  <c r="G346" i="12"/>
  <c r="M346" i="12" s="1"/>
  <c r="I346" i="12"/>
  <c r="K346" i="12"/>
  <c r="O346" i="12"/>
  <c r="Q346" i="12"/>
  <c r="V346" i="12"/>
  <c r="G348" i="12"/>
  <c r="M348" i="12" s="1"/>
  <c r="I348" i="12"/>
  <c r="K348" i="12"/>
  <c r="O348" i="12"/>
  <c r="Q348" i="12"/>
  <c r="V348" i="12"/>
  <c r="G350" i="12"/>
  <c r="M350" i="12" s="1"/>
  <c r="I350" i="12"/>
  <c r="K350" i="12"/>
  <c r="O350" i="12"/>
  <c r="Q350" i="12"/>
  <c r="V350" i="12"/>
  <c r="G352" i="12"/>
  <c r="M352" i="12" s="1"/>
  <c r="I352" i="12"/>
  <c r="K352" i="12"/>
  <c r="O352" i="12"/>
  <c r="Q352" i="12"/>
  <c r="V352" i="12"/>
  <c r="G354" i="12"/>
  <c r="I354" i="12"/>
  <c r="K354" i="12"/>
  <c r="M354" i="12"/>
  <c r="O354" i="12"/>
  <c r="Q354" i="12"/>
  <c r="V354" i="12"/>
  <c r="G356" i="12"/>
  <c r="M356" i="12" s="1"/>
  <c r="I356" i="12"/>
  <c r="K356" i="12"/>
  <c r="O356" i="12"/>
  <c r="Q356" i="12"/>
  <c r="V356" i="12"/>
  <c r="G358" i="12"/>
  <c r="M358" i="12" s="1"/>
  <c r="I358" i="12"/>
  <c r="K358" i="12"/>
  <c r="O358" i="12"/>
  <c r="Q358" i="12"/>
  <c r="V358" i="12"/>
  <c r="G360" i="12"/>
  <c r="M360" i="12" s="1"/>
  <c r="I360" i="12"/>
  <c r="K360" i="12"/>
  <c r="O360" i="12"/>
  <c r="Q360" i="12"/>
  <c r="V360" i="12"/>
  <c r="G362" i="12"/>
  <c r="I362" i="12"/>
  <c r="K362" i="12"/>
  <c r="M362" i="12"/>
  <c r="O362" i="12"/>
  <c r="Q362" i="12"/>
  <c r="V362" i="12"/>
  <c r="G365" i="12"/>
  <c r="I71" i="1" s="1"/>
  <c r="O365" i="12"/>
  <c r="V365" i="12"/>
  <c r="G366" i="12"/>
  <c r="M366" i="12" s="1"/>
  <c r="M365" i="12" s="1"/>
  <c r="I366" i="12"/>
  <c r="I365" i="12" s="1"/>
  <c r="K366" i="12"/>
  <c r="K365" i="12" s="1"/>
  <c r="O366" i="12"/>
  <c r="Q366" i="12"/>
  <c r="Q365" i="12" s="1"/>
  <c r="V366" i="12"/>
  <c r="G369" i="12"/>
  <c r="M369" i="12" s="1"/>
  <c r="I369" i="12"/>
  <c r="K369" i="12"/>
  <c r="O369" i="12"/>
  <c r="Q369" i="12"/>
  <c r="V369" i="12"/>
  <c r="G371" i="12"/>
  <c r="M371" i="12" s="1"/>
  <c r="I371" i="12"/>
  <c r="K371" i="12"/>
  <c r="O371" i="12"/>
  <c r="Q371" i="12"/>
  <c r="V371" i="12"/>
  <c r="G374" i="12"/>
  <c r="I374" i="12"/>
  <c r="K374" i="12"/>
  <c r="M374" i="12"/>
  <c r="O374" i="12"/>
  <c r="Q374" i="12"/>
  <c r="V374" i="12"/>
  <c r="G376" i="12"/>
  <c r="M376" i="12" s="1"/>
  <c r="I376" i="12"/>
  <c r="K376" i="12"/>
  <c r="O376" i="12"/>
  <c r="Q376" i="12"/>
  <c r="V376" i="12"/>
  <c r="G378" i="12"/>
  <c r="M378" i="12" s="1"/>
  <c r="I378" i="12"/>
  <c r="K378" i="12"/>
  <c r="O378" i="12"/>
  <c r="Q378" i="12"/>
  <c r="V378" i="12"/>
  <c r="G380" i="12"/>
  <c r="M380" i="12" s="1"/>
  <c r="I380" i="12"/>
  <c r="K380" i="12"/>
  <c r="O380" i="12"/>
  <c r="Q380" i="12"/>
  <c r="V380" i="12"/>
  <c r="G384" i="12"/>
  <c r="G383" i="12" s="1"/>
  <c r="I384" i="12"/>
  <c r="K384" i="12"/>
  <c r="O384" i="12"/>
  <c r="Q384" i="12"/>
  <c r="V384" i="12"/>
  <c r="G386" i="12"/>
  <c r="I386" i="12"/>
  <c r="K386" i="12"/>
  <c r="M386" i="12"/>
  <c r="O386" i="12"/>
  <c r="Q386" i="12"/>
  <c r="V386" i="12"/>
  <c r="G388" i="12"/>
  <c r="M388" i="12" s="1"/>
  <c r="I388" i="12"/>
  <c r="K388" i="12"/>
  <c r="O388" i="12"/>
  <c r="Q388" i="12"/>
  <c r="V388" i="12"/>
  <c r="G391" i="12"/>
  <c r="I391" i="12"/>
  <c r="K391" i="12"/>
  <c r="O391" i="12"/>
  <c r="Q391" i="12"/>
  <c r="V391" i="12"/>
  <c r="V390" i="12" s="1"/>
  <c r="G395" i="12"/>
  <c r="M395" i="12" s="1"/>
  <c r="I395" i="12"/>
  <c r="K395" i="12"/>
  <c r="O395" i="12"/>
  <c r="Q395" i="12"/>
  <c r="Q390" i="12" s="1"/>
  <c r="V395" i="12"/>
  <c r="G399" i="12"/>
  <c r="M399" i="12" s="1"/>
  <c r="I399" i="12"/>
  <c r="K399" i="12"/>
  <c r="O399" i="12"/>
  <c r="Q399" i="12"/>
  <c r="V399" i="12"/>
  <c r="Q403" i="12"/>
  <c r="G404" i="12"/>
  <c r="G403" i="12" s="1"/>
  <c r="I404" i="12"/>
  <c r="I403" i="12" s="1"/>
  <c r="K404" i="12"/>
  <c r="K403" i="12" s="1"/>
  <c r="O404" i="12"/>
  <c r="O403" i="12" s="1"/>
  <c r="Q404" i="12"/>
  <c r="V404" i="12"/>
  <c r="V403" i="12" s="1"/>
  <c r="K406" i="12"/>
  <c r="O406" i="12"/>
  <c r="G407" i="12"/>
  <c r="M407" i="12" s="1"/>
  <c r="M406" i="12" s="1"/>
  <c r="I407" i="12"/>
  <c r="I406" i="12" s="1"/>
  <c r="K407" i="12"/>
  <c r="O407" i="12"/>
  <c r="Q407" i="12"/>
  <c r="Q406" i="12" s="1"/>
  <c r="V407" i="12"/>
  <c r="V406" i="12" s="1"/>
  <c r="G410" i="12"/>
  <c r="M410" i="12" s="1"/>
  <c r="I410" i="12"/>
  <c r="I409" i="12" s="1"/>
  <c r="K410" i="12"/>
  <c r="O410" i="12"/>
  <c r="Q410" i="12"/>
  <c r="Q409" i="12" s="1"/>
  <c r="V410" i="12"/>
  <c r="G413" i="12"/>
  <c r="G409" i="12" s="1"/>
  <c r="I77" i="1" s="1"/>
  <c r="I19" i="1" s="1"/>
  <c r="I413" i="12"/>
  <c r="K413" i="12"/>
  <c r="O413" i="12"/>
  <c r="Q413" i="12"/>
  <c r="V413" i="12"/>
  <c r="G416" i="12"/>
  <c r="M416" i="12" s="1"/>
  <c r="I416" i="12"/>
  <c r="K416" i="12"/>
  <c r="O416" i="12"/>
  <c r="Q416" i="12"/>
  <c r="V416" i="12"/>
  <c r="G420" i="12"/>
  <c r="M420" i="12" s="1"/>
  <c r="I420" i="12"/>
  <c r="I419" i="12" s="1"/>
  <c r="K420" i="12"/>
  <c r="O420" i="12"/>
  <c r="Q420" i="12"/>
  <c r="V420" i="12"/>
  <c r="G423" i="12"/>
  <c r="I423" i="12"/>
  <c r="K423" i="12"/>
  <c r="O423" i="12"/>
  <c r="Q423" i="12"/>
  <c r="V423" i="12"/>
  <c r="V419" i="12" s="1"/>
  <c r="AE427" i="12"/>
  <c r="AF427" i="12"/>
  <c r="H40" i="1"/>
  <c r="I40" i="1" s="1"/>
  <c r="I73" i="1" l="1"/>
  <c r="G427" i="12"/>
  <c r="F39" i="1"/>
  <c r="G39" i="1"/>
  <c r="F43" i="1"/>
  <c r="G43" i="1"/>
  <c r="F44" i="1"/>
  <c r="H44" i="1" s="1"/>
  <c r="I44" i="1" s="1"/>
  <c r="G44" i="1"/>
  <c r="V320" i="12"/>
  <c r="Q233" i="12"/>
  <c r="Q208" i="12"/>
  <c r="O208" i="12"/>
  <c r="Q185" i="12"/>
  <c r="Q213" i="12"/>
  <c r="V145" i="12"/>
  <c r="G138" i="12"/>
  <c r="I56" i="1" s="1"/>
  <c r="O419" i="12"/>
  <c r="G406" i="12"/>
  <c r="I76" i="1" s="1"/>
  <c r="I18" i="1" s="1"/>
  <c r="I383" i="12"/>
  <c r="O320" i="12"/>
  <c r="Q303" i="12"/>
  <c r="V213" i="12"/>
  <c r="I138" i="12"/>
  <c r="Q368" i="12"/>
  <c r="K320" i="12"/>
  <c r="I320" i="12"/>
  <c r="O233" i="12"/>
  <c r="O185" i="12"/>
  <c r="Q145" i="12"/>
  <c r="O145" i="12"/>
  <c r="Q71" i="12"/>
  <c r="Q24" i="12"/>
  <c r="K419" i="12"/>
  <c r="V409" i="12"/>
  <c r="O390" i="12"/>
  <c r="K390" i="12"/>
  <c r="V383" i="12"/>
  <c r="V368" i="12"/>
  <c r="K233" i="12"/>
  <c r="I233" i="12"/>
  <c r="O213" i="12"/>
  <c r="K185" i="12"/>
  <c r="I185" i="12"/>
  <c r="K145" i="12"/>
  <c r="V138" i="12"/>
  <c r="V71" i="12"/>
  <c r="V24" i="12"/>
  <c r="G419" i="12"/>
  <c r="I78" i="1" s="1"/>
  <c r="O409" i="12"/>
  <c r="K213" i="12"/>
  <c r="I213" i="12"/>
  <c r="K409" i="12"/>
  <c r="G390" i="12"/>
  <c r="I74" i="1" s="1"/>
  <c r="Q383" i="12"/>
  <c r="O383" i="12"/>
  <c r="O368" i="12"/>
  <c r="G145" i="12"/>
  <c r="I58" i="1" s="1"/>
  <c r="O138" i="12"/>
  <c r="O71" i="12"/>
  <c r="O24" i="12"/>
  <c r="Q419" i="12"/>
  <c r="I390" i="12"/>
  <c r="K383" i="12"/>
  <c r="K368" i="12"/>
  <c r="I368" i="12"/>
  <c r="Q320" i="12"/>
  <c r="I145" i="12"/>
  <c r="K138" i="12"/>
  <c r="I71" i="12"/>
  <c r="K24" i="12"/>
  <c r="I24" i="12"/>
  <c r="F42" i="1"/>
  <c r="G41" i="1"/>
  <c r="G45" i="1"/>
  <c r="G25" i="1" s="1"/>
  <c r="A25" i="1" s="1"/>
  <c r="A26" i="1" s="1"/>
  <c r="G26" i="1" s="1"/>
  <c r="G42" i="1"/>
  <c r="F45" i="1"/>
  <c r="G23" i="1" s="1"/>
  <c r="A23" i="1" s="1"/>
  <c r="A24" i="1" s="1"/>
  <c r="G24" i="1" s="1"/>
  <c r="F41" i="1"/>
  <c r="M111" i="14"/>
  <c r="M176" i="14"/>
  <c r="M166" i="14"/>
  <c r="G176" i="14"/>
  <c r="G166" i="14"/>
  <c r="G111" i="14"/>
  <c r="M155" i="14"/>
  <c r="M154" i="14" s="1"/>
  <c r="M71" i="14"/>
  <c r="M70" i="14" s="1"/>
  <c r="M57" i="14"/>
  <c r="M56" i="14" s="1"/>
  <c r="M9" i="14"/>
  <c r="M8" i="14" s="1"/>
  <c r="M368" i="12"/>
  <c r="M320" i="12"/>
  <c r="M423" i="12"/>
  <c r="M419" i="12" s="1"/>
  <c r="M413" i="12"/>
  <c r="M409" i="12" s="1"/>
  <c r="G368" i="12"/>
  <c r="I72" i="1" s="1"/>
  <c r="G320" i="12"/>
  <c r="I70" i="1" s="1"/>
  <c r="V303" i="12"/>
  <c r="O303" i="12"/>
  <c r="G300" i="12"/>
  <c r="I68" i="1" s="1"/>
  <c r="M301" i="12"/>
  <c r="M300" i="12" s="1"/>
  <c r="G294" i="12"/>
  <c r="I66" i="1" s="1"/>
  <c r="M295" i="12"/>
  <c r="M294" i="12" s="1"/>
  <c r="K262" i="12"/>
  <c r="G262" i="12"/>
  <c r="I65" i="1" s="1"/>
  <c r="M213" i="12"/>
  <c r="M71" i="12"/>
  <c r="M24" i="12"/>
  <c r="M404" i="12"/>
  <c r="M403" i="12" s="1"/>
  <c r="M391" i="12"/>
  <c r="M390" i="12" s="1"/>
  <c r="M384" i="12"/>
  <c r="M383" i="12" s="1"/>
  <c r="K303" i="12"/>
  <c r="G303" i="12"/>
  <c r="I69" i="1" s="1"/>
  <c r="M304" i="12"/>
  <c r="M303" i="12" s="1"/>
  <c r="G297" i="12"/>
  <c r="I67" i="1" s="1"/>
  <c r="M298" i="12"/>
  <c r="M297" i="12" s="1"/>
  <c r="Q262" i="12"/>
  <c r="I262" i="12"/>
  <c r="V262" i="12"/>
  <c r="O262" i="12"/>
  <c r="M233" i="12"/>
  <c r="M185" i="12"/>
  <c r="G233" i="12"/>
  <c r="I64" i="1" s="1"/>
  <c r="G213" i="12"/>
  <c r="I63" i="1" s="1"/>
  <c r="I17" i="1" s="1"/>
  <c r="G185" i="12"/>
  <c r="I60" i="1" s="1"/>
  <c r="G71" i="12"/>
  <c r="I54" i="1" s="1"/>
  <c r="G24" i="12"/>
  <c r="I53" i="1" s="1"/>
  <c r="M263" i="12"/>
  <c r="M262" i="12" s="1"/>
  <c r="M209" i="12"/>
  <c r="M208" i="12" s="1"/>
  <c r="M203" i="12"/>
  <c r="M202" i="12" s="1"/>
  <c r="M146" i="12"/>
  <c r="M145" i="12" s="1"/>
  <c r="M139" i="12"/>
  <c r="M138" i="12" s="1"/>
  <c r="J28" i="1"/>
  <c r="J26" i="1"/>
  <c r="G38" i="1"/>
  <c r="F38" i="1"/>
  <c r="J23" i="1"/>
  <c r="J24" i="1"/>
  <c r="J25" i="1"/>
  <c r="J27" i="1"/>
  <c r="E24" i="1"/>
  <c r="E26" i="1"/>
  <c r="I16" i="1" l="1"/>
  <c r="H43" i="1"/>
  <c r="I43" i="1" s="1"/>
  <c r="H41" i="1"/>
  <c r="I41" i="1" s="1"/>
  <c r="I79" i="1"/>
  <c r="J63" i="1" s="1"/>
  <c r="I20" i="1"/>
  <c r="H42" i="1"/>
  <c r="I42" i="1" s="1"/>
  <c r="H39" i="1"/>
  <c r="H45" i="1" s="1"/>
  <c r="G28" i="1"/>
  <c r="A27" i="1"/>
  <c r="A29" i="1" s="1"/>
  <c r="G29" i="1" s="1"/>
  <c r="G27" i="1" s="1"/>
  <c r="I21" i="1" l="1"/>
  <c r="J78" i="1"/>
  <c r="J52" i="1"/>
  <c r="J56" i="1"/>
  <c r="J68" i="1"/>
  <c r="J70" i="1"/>
  <c r="J71" i="1"/>
  <c r="J74" i="1"/>
  <c r="J62" i="1"/>
  <c r="J53" i="1"/>
  <c r="J64" i="1"/>
  <c r="J59" i="1"/>
  <c r="J73" i="1"/>
  <c r="J66" i="1"/>
  <c r="J75" i="1"/>
  <c r="J61" i="1"/>
  <c r="J67" i="1"/>
  <c r="J76" i="1"/>
  <c r="J65" i="1"/>
  <c r="J54" i="1"/>
  <c r="J57" i="1"/>
  <c r="J72" i="1"/>
  <c r="J58" i="1"/>
  <c r="J60" i="1"/>
  <c r="J55" i="1"/>
  <c r="J69" i="1"/>
  <c r="J77" i="1"/>
  <c r="I39" i="1"/>
  <c r="I45" i="1" s="1"/>
  <c r="J79" i="1" l="1"/>
  <c r="J43" i="1"/>
  <c r="J42" i="1"/>
  <c r="J41" i="1"/>
  <c r="J39" i="1"/>
  <c r="J45" i="1" s="1"/>
  <c r="J40" i="1"/>
  <c r="J44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<sst xmlns="http://schemas.openxmlformats.org/spreadsheetml/2006/main" count="2103" uniqueCount="592">
  <si>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</si>
  <si>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</si>
  <si>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</si>
  <si>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</si>
  <si>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</si>
  <si>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</si>
  <si>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</si>
  <si>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</si>
  <si>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</si>
  <si>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</si>
  <si>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</si>
  <si>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</si>
  <si>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</si>
  <si>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</si>
  <si>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</si>
  <si>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</si>
  <si>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</si>
  <si>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</si>
  <si>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</si>
  <si>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</si>
  <si>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</si>
  <si>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</si>
  <si>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</si>
  <si>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</si>
  <si>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</si>
  <si>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</si>
  <si>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</si>
  <si>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</si>
  <si>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</si>
  <si>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</si>
  <si>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</si>
  <si>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</si>
  <si>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</si>
  <si>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</si>
  <si>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</si>
  <si>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</si>
  <si>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</si>
  <si>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</si>
  <si>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</si>
  <si>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</si>
  <si>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</si>
  <si>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</si>
  <si>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</si>
  <si>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GNS/N006</t>
  </si>
  <si>
    <t>VINAŘSKÝ SKLADOVÝ AREÁL ŠATOV</t>
  </si>
  <si>
    <t>Stavba</t>
  </si>
  <si>
    <t>Stavební objekt</t>
  </si>
  <si>
    <t>01</t>
  </si>
  <si>
    <t>HALA</t>
  </si>
  <si>
    <t>03.1</t>
  </si>
  <si>
    <t>ZPEVNĚNÉ PLOCHY - HALA</t>
  </si>
  <si>
    <t>Celkem za stavbu</t>
  </si>
  <si>
    <t>CZK</t>
  </si>
  <si>
    <t>Rekapitulace dílů</t>
  </si>
  <si>
    <t>Typ dílu</t>
  </si>
  <si>
    <t>00</t>
  </si>
  <si>
    <t xml:space="preserve">Poznámka - NENACEŇOVAT !!! </t>
  </si>
  <si>
    <t>1</t>
  </si>
  <si>
    <t>Zemní práce</t>
  </si>
  <si>
    <t>2</t>
  </si>
  <si>
    <t>Základy a zvláštní zakládání</t>
  </si>
  <si>
    <t>2_ZT</t>
  </si>
  <si>
    <t>Základy pro technologie</t>
  </si>
  <si>
    <t>333.02</t>
  </si>
  <si>
    <t>Prefa kce ( výroba, doprava, dodávky, montáž, projekt ) - hala</t>
  </si>
  <si>
    <t>5</t>
  </si>
  <si>
    <t>Komunikace</t>
  </si>
  <si>
    <t>63</t>
  </si>
  <si>
    <t>Podlahy a podlahové konstrukce</t>
  </si>
  <si>
    <t>91</t>
  </si>
  <si>
    <t>Doplňující práce na komunikaci</t>
  </si>
  <si>
    <t>95</t>
  </si>
  <si>
    <t>Dokončovací konstrukce na pozemních stavbách</t>
  </si>
  <si>
    <t>99</t>
  </si>
  <si>
    <t>Staveništní přesun hmot</t>
  </si>
  <si>
    <t>994</t>
  </si>
  <si>
    <t>Požární ochrana</t>
  </si>
  <si>
    <t>711</t>
  </si>
  <si>
    <t>Izolace proti vodě</t>
  </si>
  <si>
    <t>712</t>
  </si>
  <si>
    <t>Povlakové krytiny</t>
  </si>
  <si>
    <t>713</t>
  </si>
  <si>
    <t>Izolace tepelné</t>
  </si>
  <si>
    <t>720</t>
  </si>
  <si>
    <t>Zdravotechnická instalace</t>
  </si>
  <si>
    <t>728</t>
  </si>
  <si>
    <t>Vzduchotechnika</t>
  </si>
  <si>
    <t>730</t>
  </si>
  <si>
    <t>Ústřední vytápění</t>
  </si>
  <si>
    <t>751</t>
  </si>
  <si>
    <t>Ocelové konstrukce</t>
  </si>
  <si>
    <t>764</t>
  </si>
  <si>
    <t>Konstrukce klempířské</t>
  </si>
  <si>
    <t>766_DV</t>
  </si>
  <si>
    <t>Dveře vč. přesunu hmot</t>
  </si>
  <si>
    <t>767</t>
  </si>
  <si>
    <t>Konstrukce zámečnické</t>
  </si>
  <si>
    <t>767_VO</t>
  </si>
  <si>
    <t>Vnější výplně otvorů ( vč. přesunu hmot )</t>
  </si>
  <si>
    <t>789_01</t>
  </si>
  <si>
    <t>Opláštění</t>
  </si>
  <si>
    <t>M21</t>
  </si>
  <si>
    <t>Elektromontáže</t>
  </si>
  <si>
    <t>M22</t>
  </si>
  <si>
    <t>Montáž sdělovací a zabezp. techniky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</si>
  <si>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</si>
  <si>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</si>
  <si>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</si>
  <si>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</si>
  <si>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</si>
  <si>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</si>
  <si>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</si>
  <si>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</si>
  <si>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</si>
  <si>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</si>
  <si>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</si>
  <si>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</si>
  <si>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</si>
  <si>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</si>
  <si>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</si>
  <si>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</si>
  <si>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</si>
  <si>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</si>
  <si>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</si>
  <si>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</si>
  <si>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</si>
  <si>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</si>
  <si>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</si>
  <si>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</si>
  <si>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</si>
  <si>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</si>
  <si>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</si>
  <si>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</si>
  <si>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</si>
  <si>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</si>
  <si>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001P</t>
  </si>
  <si>
    <t>Poznámka, ( Platí pro všechny soupisy !!! )</t>
  </si>
  <si>
    <t xml:space="preserve">sada  </t>
  </si>
  <si>
    <t>Vlastní</t>
  </si>
  <si>
    <t>Indiv</t>
  </si>
  <si>
    <t>Práce</t>
  </si>
  <si>
    <t>POL1_</t>
  </si>
  <si>
    <t xml:space="preserve">Platí pro celou stavbu : </t>
  </si>
  <si>
    <t>VV</t>
  </si>
  <si>
    <t xml:space="preserve">a) veškeré položky na přípomoce,  dopravu, montáž, zpevněné montážní plochy, atd...  zahrnout do jednotlivých jednotkových cen. : </t>
  </si>
  <si>
    <t xml:space="preserve">b) součásti prací jsou veškeré zkoušky, potřebná měření, inspekce, uvedení zařízení do provozu, zaškolení obsluhy, provozní řády, manuály a revize v českém jazyce. Za komplexní vyzkoušení se považuje bezporuchový provoz po dobu minimálně 96 hod. : </t>
  </si>
  <si>
    <t xml:space="preserve">c) součástí dodávky je zpracování veškeré dílenské dokumentace a dokumentace skutečného provedení : </t>
  </si>
  <si>
    <t xml:space="preserve">d) součástí dodávky je kompletní dokladová část díla nutná k získání kolaudačního souhlasu stavby : </t>
  </si>
  <si>
    <t xml:space="preserve">e) v rozsahu prací zhotovitele jsou rovněž jakékoliv prvky, zařízení, práce a pomocné materiály, neuvedené v tomto soupisu výkonů, které jsou ale nezbytně nutné k dodání, instalaci , dokončení a provozování díla, včetně ztratného a prořezů : </t>
  </si>
  <si>
    <t xml:space="preserve">f) součástí dodávky jsou veškerá geodetická měření jako například vytyčení konstrukcí, kontrolní měření, zaměření skutečného stavu apod. : </t>
  </si>
  <si>
    <t xml:space="preserve">g) součástí dodávky jsou i náklady na případná  opatření související s ochranou stávajících sítí, komunikací či staveb : </t>
  </si>
  <si>
    <t xml:space="preserve">h) součástí jednotkových cen jsou i vícenáklady související s výstavbou v zimním období, průběžný úklid staveniště a přilehlých komunikací, likvidaci odpadů, dočasná dopravní omezení atd. : </t>
  </si>
  <si>
    <t xml:space="preserve">h)pokud se v dokumentaci vyskytují obchodní názvy, jedná se pouze o vymezení minimálních požadovaných standardů výrobku, technologie či materiálu a zadavatel připouští použití i jiného, kvalitativně či technologicky obdobného řešení, které splňuje minimál : </t>
  </si>
  <si>
    <t xml:space="preserve">Nedílnou součástí výkazu výměr ( slepého rozpočtu ) je projektová dokumentace !! : </t>
  </si>
  <si>
    <t xml:space="preserve">Zpracovatel nabídky  je povinen prověřit specifikace a výměry uvedené ve výkazu výměr. : </t>
  </si>
  <si>
    <t xml:space="preserve"> V případě zjištěných rozdílů na tyto písemně upozornit v nabídce.  Následné změny výměr v průběhu realizace nebudou akceptovány. : </t>
  </si>
  <si>
    <t>SPU</t>
  </si>
  <si>
    <t>119001201R00</t>
  </si>
  <si>
    <t>tloušťka vrstvy 150 ÷ 300 mm</t>
  </si>
  <si>
    <t>m3</t>
  </si>
  <si>
    <t>RTS 19/ II</t>
  </si>
  <si>
    <t>POL1_1</t>
  </si>
  <si>
    <t xml:space="preserve">D.1.1-02 : </t>
  </si>
  <si>
    <t>612,0</t>
  </si>
  <si>
    <t>131201111R00</t>
  </si>
  <si>
    <t>Hloubení nezapaž. jam hor.3 do 100 m3, STROJNĚ</t>
  </si>
  <si>
    <t>830</t>
  </si>
  <si>
    <t>162201102R00</t>
  </si>
  <si>
    <t>Vodorovné přemístění výkopku z hor.1-4 do 50 m</t>
  </si>
  <si>
    <t>608,1*2</t>
  </si>
  <si>
    <t>162301101R00</t>
  </si>
  <si>
    <t>Vodorovné přemístění výkopku z hor.1-4 do 500 m</t>
  </si>
  <si>
    <t>221,9</t>
  </si>
  <si>
    <t>167101101R00</t>
  </si>
  <si>
    <t>Nakládání výkopku z hor.1-4 v množství do 100 m3</t>
  </si>
  <si>
    <t>608,1</t>
  </si>
  <si>
    <t>171201201R00</t>
  </si>
  <si>
    <t>Uložení sypaniny na skl.-sypanina na výšku přes 2m</t>
  </si>
  <si>
    <t>174101101R00</t>
  </si>
  <si>
    <t>Zásyp jam, rýh, šachet se zhutněním</t>
  </si>
  <si>
    <t>včetně strojního přemístění materiálu pro zásyp ze vzdálenosti do 10 m od okraje zásypu</t>
  </si>
  <si>
    <t>POP</t>
  </si>
  <si>
    <t>181101102R00</t>
  </si>
  <si>
    <t>Úprava pláně v zářezech v hor. 1-4, se zhutněním</t>
  </si>
  <si>
    <t>m2</t>
  </si>
  <si>
    <t>830/0,3</t>
  </si>
  <si>
    <t>182001111R00</t>
  </si>
  <si>
    <t>Plošná úprava terénu, nerovnosti do 10 cm v rovině</t>
  </si>
  <si>
    <t>121100002RA0</t>
  </si>
  <si>
    <t>Sejmutí ornice a uložení na deponii</t>
  </si>
  <si>
    <t>Agregovaná položka</t>
  </si>
  <si>
    <t>POL2_1</t>
  </si>
  <si>
    <t>Včetně nakládání, vodorovného přemístění do 1 km, uložení na skládku a rozprostření.</t>
  </si>
  <si>
    <t>58530110R</t>
  </si>
  <si>
    <t>vápno  pro stavební účely nehašené; VL</t>
  </si>
  <si>
    <t>t</t>
  </si>
  <si>
    <t>SPCM</t>
  </si>
  <si>
    <t>Specifikace</t>
  </si>
  <si>
    <t>POL3_1</t>
  </si>
  <si>
    <t>612,0*0,02</t>
  </si>
  <si>
    <t>215901101RT5</t>
  </si>
  <si>
    <t>Zhutnění podloží z hornin nesoudržných do 92% PS, vibrační deskou</t>
  </si>
  <si>
    <t>275321321R00</t>
  </si>
  <si>
    <t>Železobeton základových patek C 20/25</t>
  </si>
  <si>
    <t xml:space="preserve">D.1.2-03 : </t>
  </si>
  <si>
    <t xml:space="preserve">P1 : </t>
  </si>
  <si>
    <t>0,7*1,8*1,8*4</t>
  </si>
  <si>
    <t>0,8*(1,25*1,25-0,65*0,65)*4</t>
  </si>
  <si>
    <t xml:space="preserve">P2 : </t>
  </si>
  <si>
    <t>0,7*1,8*2,7*18</t>
  </si>
  <si>
    <t>0,8*(1,25*1,25-0,65*0,65)*18</t>
  </si>
  <si>
    <t xml:space="preserve">P3 : </t>
  </si>
  <si>
    <t>0,7*1,8*2,5*9</t>
  </si>
  <si>
    <t>0,8*(1,25*1,25-0,65*0,65)*9</t>
  </si>
  <si>
    <t xml:space="preserve">P4 : </t>
  </si>
  <si>
    <t>0,7*1,8*3,0*14</t>
  </si>
  <si>
    <t>0,8*(1,15*1,35-0,75*0,55)*14</t>
  </si>
  <si>
    <t>275351215R00</t>
  </si>
  <si>
    <t>Bednění stěn základových patek - zřízení</t>
  </si>
  <si>
    <t>0,7*1,8*4*4</t>
  </si>
  <si>
    <t>0,8*(1,25*4+0,65*0,4)*4</t>
  </si>
  <si>
    <t>0,7*(1,8+2,7)*2*18</t>
  </si>
  <si>
    <t>0,8*(1,25*4+0,65*4)*18</t>
  </si>
  <si>
    <t>0,7*(1,8+2,5)*2*9</t>
  </si>
  <si>
    <t>0,8*(1,25*4+0,65*4)*9</t>
  </si>
  <si>
    <t>0,7*(1,8+3,0)*2*14</t>
  </si>
  <si>
    <t>0,8*((1,15+1,35)*2+(0,75+0,55)*2)*14</t>
  </si>
  <si>
    <t>275351216R00</t>
  </si>
  <si>
    <t>Bednění stěn základových patek - odstranění</t>
  </si>
  <si>
    <t>Včetně očištění, vytřídění a uložení bednícího materiálu.</t>
  </si>
  <si>
    <t>275361821R00</t>
  </si>
  <si>
    <t>Výztuž základ. patek z betonářské oceli 10 505 (R)</t>
  </si>
  <si>
    <t>5925,6098/1000</t>
  </si>
  <si>
    <t>631313511R00</t>
  </si>
  <si>
    <t>Mazanina betonová tl. 8 - 12 cm C 12/15</t>
  </si>
  <si>
    <t>Včetně vytvoření dilatačních spár, bez zaplnění.</t>
  </si>
  <si>
    <t>1,15*0,1*1,8*1,8*4</t>
  </si>
  <si>
    <t>1,15*0,1*1,8*2,7*18</t>
  </si>
  <si>
    <t>1,15*0,1*1,8*2,5*9</t>
  </si>
  <si>
    <t>1,15*0,1*1,8*3,0*14</t>
  </si>
  <si>
    <t>PS</t>
  </si>
  <si>
    <t>Prvky střechy ( V01, ST01-ST02, ZT01-ZT04 )</t>
  </si>
  <si>
    <t xml:space="preserve">m3    </t>
  </si>
  <si>
    <t>S</t>
  </si>
  <si>
    <t>S01-S07 -  sloupy</t>
  </si>
  <si>
    <t>ZN</t>
  </si>
  <si>
    <t>ZN - Základové nosníky vč. tepelné izolace</t>
  </si>
  <si>
    <t>631317215R00</t>
  </si>
  <si>
    <t>Mazanina z betonu prostého řezání dilatačních spár v čerstvém betonu vyztuženém, hloubky 0-150 mm</t>
  </si>
  <si>
    <t>m</t>
  </si>
  <si>
    <t>801-1</t>
  </si>
  <si>
    <t>(z kameniva) hlazená dřevěným hladítkem</t>
  </si>
  <si>
    <t>SPI</t>
  </si>
  <si>
    <t>(1188,8/1,95+1191,9/6)*1,05</t>
  </si>
  <si>
    <t>631315711RT3</t>
  </si>
  <si>
    <t>Mazanina betonová tl. 12 - 24 cm C 25/30, vyztužená ocelovými vlákny 25 kg/m3</t>
  </si>
  <si>
    <t xml:space="preserve">D.1.1-03 : </t>
  </si>
  <si>
    <t>(1188,8+1191,9)*1,05*0,18</t>
  </si>
  <si>
    <t>631316115R00</t>
  </si>
  <si>
    <t>Postřik nových beton. podlah proti prvotn. vysych.</t>
  </si>
  <si>
    <t>(1188,8+1191,9)*1,05</t>
  </si>
  <si>
    <t>631316211R00</t>
  </si>
  <si>
    <t>Povrchový vsyp na betonové podlahy strojně hlazený</t>
  </si>
  <si>
    <t>631319165R00</t>
  </si>
  <si>
    <t>Příplatek za konečnou úpravu mazanin tl. 24 cm</t>
  </si>
  <si>
    <t>631319175R00</t>
  </si>
  <si>
    <t>Příplatek za stržení povrchu mazaniny tl. 24 cm</t>
  </si>
  <si>
    <t>2*(4,0*1,0)*0,18*2</t>
  </si>
  <si>
    <t>631361921RT4</t>
  </si>
  <si>
    <t>Výztuž mazanin svařovanou sítí, průměr drátu  6,0, oka 100/100 mm KH30</t>
  </si>
  <si>
    <t>2*(4,0*1,0)*4,4*1,3*3/1000</t>
  </si>
  <si>
    <t>631571003R00</t>
  </si>
  <si>
    <t>Násyp ze štěrkopísku 0 - 32,  zpevňující</t>
  </si>
  <si>
    <t>(1188,8+1191,9)*1,05*0,45</t>
  </si>
  <si>
    <t>631571007R00</t>
  </si>
  <si>
    <t>Násyp z písku slévárenského</t>
  </si>
  <si>
    <t>(1188,8+1191,9)*1,05*0,05</t>
  </si>
  <si>
    <t>631992002R00</t>
  </si>
  <si>
    <t>Výplň dilatačních spár</t>
  </si>
  <si>
    <t>952901221R00</t>
  </si>
  <si>
    <t>Vyčištění průmyslových budov a objektů výrobních</t>
  </si>
  <si>
    <t>(1188,8+1191,9)</t>
  </si>
  <si>
    <t>95-01</t>
  </si>
  <si>
    <t>Zednické výpomoci pro řemesla ( nezahrnuté v rozpočtech profesí a samostaných položkách  )</t>
  </si>
  <si>
    <t xml:space="preserve">hod   </t>
  </si>
  <si>
    <t>HZS</t>
  </si>
  <si>
    <t>POL10_</t>
  </si>
  <si>
    <t xml:space="preserve">D1-D20 : </t>
  </si>
  <si>
    <t>250</t>
  </si>
  <si>
    <t>95-02</t>
  </si>
  <si>
    <t>Práce malého rozsahu, nevyrozpočtovatelné detaily</t>
  </si>
  <si>
    <t>95-02m</t>
  </si>
  <si>
    <t>Práce malého rozsahu, nevyrozpočtovatelné detaily - materiál</t>
  </si>
  <si>
    <t>ks</t>
  </si>
  <si>
    <t xml:space="preserve">pro položku 95-02 : </t>
  </si>
  <si>
    <t>998014011R00</t>
  </si>
  <si>
    <t>Přesun hmot, budovy mont. jednopodl. s pláštěm</t>
  </si>
  <si>
    <t xml:space="preserve">Hmotnosti z položek s pořadovými čísly : </t>
  </si>
  <si>
    <t xml:space="preserve">11,13,14,16,17,33,34,35,37,38,39,40,41, : </t>
  </si>
  <si>
    <t>Součet : 4048,46289</t>
  </si>
  <si>
    <t>994-21A</t>
  </si>
  <si>
    <t>D + M hasící přístroj s hasící schopností 21A - viz PBŘ</t>
  </si>
  <si>
    <t>994-T</t>
  </si>
  <si>
    <t>D + M Výstražné a bezpečnostní tabulky</t>
  </si>
  <si>
    <t>711471051R00</t>
  </si>
  <si>
    <t>Izolace, tlak. voda, vodorovná fólií PVC, volně</t>
  </si>
  <si>
    <t>POL1_7</t>
  </si>
  <si>
    <t>(1188,8+1191,9)*1,05*1,15</t>
  </si>
  <si>
    <t>711491171R00</t>
  </si>
  <si>
    <t>Izolace tlaková, podkladní textilie, vodorovná</t>
  </si>
  <si>
    <t>67352202R</t>
  </si>
  <si>
    <t>Fólie hydroizol. difúzní třívrstvá PK-FOL HP 150, kontaktní, PP, 1,5 x 50 m</t>
  </si>
  <si>
    <t>(1188,8+1191,9)*1,05*1,15*1,15</t>
  </si>
  <si>
    <t>69366198R</t>
  </si>
  <si>
    <t>Geotextilie FILTEK 300 g/m2 š. 200cm 100% PP</t>
  </si>
  <si>
    <t>998711202R00</t>
  </si>
  <si>
    <t>Přesun hmot pro izolace proti vodě svisle do 12 m</t>
  </si>
  <si>
    <t>800-711</t>
  </si>
  <si>
    <t>Přesun hmot</t>
  </si>
  <si>
    <t>POL7_</t>
  </si>
  <si>
    <t>50 m vodorovně měřeno od těžiště půdorysné plochy skládky do těžiště půdorysné plochy objektu</t>
  </si>
  <si>
    <t>712373121RU1</t>
  </si>
  <si>
    <t>Krytina střech do 10° fólie, 6 kotev/m2,ocel,dřevo, tl. izolace do 250 mm, fólie ve specifikaci</t>
  </si>
  <si>
    <t>včetně ukotvení k podkladu hmoždinkami, svaření všech spojů a překrytí kotev fólií.</t>
  </si>
  <si>
    <t xml:space="preserve">D.1.1-04 : </t>
  </si>
  <si>
    <t xml:space="preserve">čistá plocha střechy : </t>
  </si>
  <si>
    <t>(40,24*60,4)*1,05</t>
  </si>
  <si>
    <t xml:space="preserve">vnitřní strany atik : </t>
  </si>
  <si>
    <t>0,35*(40,24+60,4)*2*1,05</t>
  </si>
  <si>
    <t>712901221R00</t>
  </si>
  <si>
    <t>D + M  parotěsné folie střech</t>
  </si>
  <si>
    <t>Dodávka a montáž hydroizolační fólie včetně spojovacích prostředků.</t>
  </si>
  <si>
    <t>998712202R00</t>
  </si>
  <si>
    <t>Přesun hmot pro povlakové krytiny, výšky do 12 m</t>
  </si>
  <si>
    <t xml:space="preserve">Ceny z položek s pořadovými čísly : </t>
  </si>
  <si>
    <t xml:space="preserve">50,51,52,53,54,55, : </t>
  </si>
  <si>
    <t>Součet : 21329,61350</t>
  </si>
  <si>
    <t>283220012R</t>
  </si>
  <si>
    <t>Fólie izolační DEKPLAN 76 tl. 1,5 mm š. 1600 mm, PVC-P s PES výztuží, šedá</t>
  </si>
  <si>
    <t>(40,24*60,4)*1,05*1,15</t>
  </si>
  <si>
    <t>0,35*(40,24+60,4)*2*1,05*1,15</t>
  </si>
  <si>
    <t>713121111R00</t>
  </si>
  <si>
    <t>Izolace tepelná podlah na sucho, jednovrstvá</t>
  </si>
  <si>
    <t>713141125R00</t>
  </si>
  <si>
    <t>Izolace tepelná střech, desky, na lepidlo PUK</t>
  </si>
  <si>
    <t>Včetně očištění podkladu od nesoudržných vrstev.</t>
  </si>
  <si>
    <t>(40,24*60,4)*1,05*2</t>
  </si>
  <si>
    <t>713191100RT9</t>
  </si>
  <si>
    <t>Položení separační fólie, včetně dodávky fólie</t>
  </si>
  <si>
    <t>28376110R</t>
  </si>
  <si>
    <t>Deska Synthos XPS 30 IR 1250 x 600 x 20 mm bílá</t>
  </si>
  <si>
    <t>RTS 19/ I</t>
  </si>
  <si>
    <t>RTS 18/ II</t>
  </si>
  <si>
    <t>(1188,8+1191,9)*1,05*1,02</t>
  </si>
  <si>
    <t>63151472R</t>
  </si>
  <si>
    <t>Deska z minerální plsti ISOVER T 2000x1200x120 mm</t>
  </si>
  <si>
    <t>(40,24*60,4)*1,05*1,02</t>
  </si>
  <si>
    <t>63151504R</t>
  </si>
  <si>
    <t>Deska z minerální plsti ISOVER S 2000x1200x120 mm</t>
  </si>
  <si>
    <t>998713202R00</t>
  </si>
  <si>
    <t>Přesun hmot pro izolace tepelné v objektech výšky do 12 m</t>
  </si>
  <si>
    <t>800-713</t>
  </si>
  <si>
    <t>50 m vodorovně</t>
  </si>
  <si>
    <t>Zdravotechnické instalace, samostatný rozpočet v samostatné části PD</t>
  </si>
  <si>
    <t>rozpočet</t>
  </si>
  <si>
    <t>Vzduchotechnika, samostatný rozpočet v samostatné části PD</t>
  </si>
  <si>
    <t>Vytápění a chlazení, samostatný rozpočet v samostatné části PD</t>
  </si>
  <si>
    <t>767_01</t>
  </si>
  <si>
    <t>D + M OK prvky nosných kcí vč. předepsaných povrchových úprav a zvedacích mechanismů</t>
  </si>
  <si>
    <t>kg</t>
  </si>
  <si>
    <t xml:space="preserve">D.1.1.07 : </t>
  </si>
  <si>
    <t>2771</t>
  </si>
  <si>
    <t>767_01a</t>
  </si>
  <si>
    <t>D + M OK prvky nosných kcí - zednické přípomoci,, malty, kapsy, betony na podlití, stavební lepidla atk atd...</t>
  </si>
  <si>
    <t>767_01as</t>
  </si>
  <si>
    <t>D + M OK prvky nosných kcí vč. předepsaných povrchových úprav a zvedacích mechanismů, pomocné ocelové kce - montážní prostředky ( šrouby, matice atd.. )</t>
  </si>
  <si>
    <t>2771/100*30</t>
  </si>
  <si>
    <t>767_TR</t>
  </si>
  <si>
    <t>D + M trapezového plechu vč. předepsaných povrchových úprav a zvedacích mechanismů</t>
  </si>
  <si>
    <t xml:space="preserve">m2    </t>
  </si>
  <si>
    <t xml:space="preserve">viz výkres D.1.1-09 : </t>
  </si>
  <si>
    <t>2519,1</t>
  </si>
  <si>
    <t>K/01.1</t>
  </si>
  <si>
    <t>D + M oplechování atiky - podkladní nosný profil r.š. 240mm, Pz plechkompletně dle Výpisu výrobků</t>
  </si>
  <si>
    <t>bm</t>
  </si>
  <si>
    <t>K/01.2</t>
  </si>
  <si>
    <t>D + M oplechování atiky l r.š. 360mm, Pz plechkompletně dle Výpisu výrobků</t>
  </si>
  <si>
    <t>K/02</t>
  </si>
  <si>
    <t>D + M oplechování vertikálních spár mezi panely r.š. 260mmkompletně dle Výpisu výrobků</t>
  </si>
  <si>
    <t>K/03</t>
  </si>
  <si>
    <t>D + M oplechování vnitřního rohu panel - panel  r.š. 150mmkompletně dle Výpisu výrobků</t>
  </si>
  <si>
    <t>K/04</t>
  </si>
  <si>
    <t>D + M oplechování styku panelů a ŽB vazníku  r.š. 90mmkompletně dle Výpisu výrobků</t>
  </si>
  <si>
    <t>K/05</t>
  </si>
  <si>
    <t>D + M oplechování bezpečnostního přepadukompletně dle Výpisu výrobků</t>
  </si>
  <si>
    <t xml:space="preserve">ks    </t>
  </si>
  <si>
    <t>K/06</t>
  </si>
  <si>
    <t>D + M deš'ťový odpad DN 125mm vč. kotlíků a kotveníkompletně dle výkresu D.1.1.8</t>
  </si>
  <si>
    <t>7,9*10</t>
  </si>
  <si>
    <t>K/07.1</t>
  </si>
  <si>
    <t>D + M vodorovné oplechování nadpraží styku rámů dveří s panelem tl.120mmkompletně dle Výpisu výrobků</t>
  </si>
  <si>
    <t>K/07.2</t>
  </si>
  <si>
    <t>K/07.3</t>
  </si>
  <si>
    <t>D + M svislé oplechování nadpraží styku rámů dveří s panelem tl.120mmkompletně dle Výpisu výrobků</t>
  </si>
  <si>
    <t>K/08.1</t>
  </si>
  <si>
    <t>D + M vodorovné oplechování nadpraží s panelem tl.120mmkompletně dle Výpisu výrobků</t>
  </si>
  <si>
    <t>K/08.2</t>
  </si>
  <si>
    <t>K/08.3</t>
  </si>
  <si>
    <t>D + M svislé oplechování ostění s panelem tl.120mmkompletně dle Výpisu výrobků</t>
  </si>
  <si>
    <t>K/09.1</t>
  </si>
  <si>
    <t>D + M  oplechování vrat nadpraží kompletně dle Výpisu výrobků</t>
  </si>
  <si>
    <t>K/09.2</t>
  </si>
  <si>
    <t>K/09.3</t>
  </si>
  <si>
    <t>D + M  oplechování vrat ostění s panelem tl. 150mmkompletně dle Výpisu výrobků</t>
  </si>
  <si>
    <t>K/09.4</t>
  </si>
  <si>
    <t>K/10.1</t>
  </si>
  <si>
    <t>D + M  oplechování a založení panelu na parapetním panelu r.š. 160 - lakovaný plechkompletně dle Výpisu výrobků</t>
  </si>
  <si>
    <t>K/10.2</t>
  </si>
  <si>
    <t>D + M  oplechování a založení panelu na parapetním panelu - pozinkovaný U profilkompletně dle Výpisu výrobků</t>
  </si>
  <si>
    <t>K/11</t>
  </si>
  <si>
    <t>D + M  oplechování nárožíkompletně dle Výpisu výrobků</t>
  </si>
  <si>
    <t>998764202R00</t>
  </si>
  <si>
    <t>Přesun hmot pro konstrukce klempířské v objektech výšky do 12 m</t>
  </si>
  <si>
    <t>800-764</t>
  </si>
  <si>
    <t>D/02</t>
  </si>
  <si>
    <t>D + M vnitřní dveře dřevěné 1kř,  plné 800/1970 - EW 15 C2 DP3kompletně dle Výpisu výrobků</t>
  </si>
  <si>
    <t>767_ZS</t>
  </si>
  <si>
    <t>D + M záchytného systému, kompletně dle výkresu D.1.1-09</t>
  </si>
  <si>
    <t>PZ/21</t>
  </si>
  <si>
    <t>D + M požární žebřík, kompletně dle Výpisu výrobků a výkresu D.1.1-10</t>
  </si>
  <si>
    <t>2*500</t>
  </si>
  <si>
    <t>Z/22</t>
  </si>
  <si>
    <t>D + M ochrana hrany podlahové deskykompletně dle Výpisu výrobků</t>
  </si>
  <si>
    <t>Z/23</t>
  </si>
  <si>
    <t>D + M ocelový ochranný sloupekkompletně dle Výpisu výrobků</t>
  </si>
  <si>
    <t>Z/24</t>
  </si>
  <si>
    <t>D + M ocelová stolička pod kondenzátor 36kg/ks, pozinkovaná, kompletně dle Výpisu výrobků</t>
  </si>
  <si>
    <t>998767202R00</t>
  </si>
  <si>
    <t>Přesun hmot pro kovové stavební doplňk. konstrukce v objektech výšky do 12 m</t>
  </si>
  <si>
    <t>800-767</t>
  </si>
  <si>
    <t>D/01</t>
  </si>
  <si>
    <t>D + M vnější dveře ocelové 1kř, zateplené plné 900/2000kompletně dle Výpisu výrobků</t>
  </si>
  <si>
    <t>V/01</t>
  </si>
  <si>
    <t>D + M sekční vrata 4000/5000kompletně dle Výpisu výrobků</t>
  </si>
  <si>
    <t>V/02</t>
  </si>
  <si>
    <t>D + M sekční vrata 4000/5000 s integrovanými dveřmikompletně dle Výpisu výrobků</t>
  </si>
  <si>
    <t>789_01_PIR_080</t>
  </si>
  <si>
    <t>D + M opláštění stěn sendvičovými panely s jádrem PIR tl. 80mm, interiérové</t>
  </si>
  <si>
    <t xml:space="preserve">D.1.1-08 : </t>
  </si>
  <si>
    <t>1,1*(5,58*12+3,1*10+5,28*24)</t>
  </si>
  <si>
    <t>789_01_PIR_120</t>
  </si>
  <si>
    <t>D + M opláštění stěn sendvičovými panely s jádrem PIR tl. 120mm - EW30DP3, exteriér</t>
  </si>
  <si>
    <t>1,1*(6,3*(8+8+4)+6,46*8+5,98*(32+32+14+28)+2,0*(2+4)+5,13*(8+8+4+8)+4,93*(22+22+11+22)+1,0*(1+1+2))</t>
  </si>
  <si>
    <t>789_01_WE_120</t>
  </si>
  <si>
    <t>D + M opláštění stěn sendvičovými panely s jádrem WE tl. 120mm - EI30DP1, exteriér</t>
  </si>
  <si>
    <t>1,1*4,93*(2+2+1+2)</t>
  </si>
  <si>
    <t>M_21</t>
  </si>
  <si>
    <t>Elektroinstalace, samostatný rozpočet v samostatné části PD</t>
  </si>
  <si>
    <t>M_22</t>
  </si>
  <si>
    <t>Elektrická požární signalizace, samostatný rozpočet v samostatné části PD</t>
  </si>
  <si>
    <t>005121010R</t>
  </si>
  <si>
    <t>Vybudování zařízení staveniště</t>
  </si>
  <si>
    <t>VRN</t>
  </si>
  <si>
    <t>POL99_2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</si>
  <si>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</si>
  <si>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</si>
  <si>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</si>
  <si>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</si>
  <si>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</si>
  <si>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</si>
  <si>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</si>
  <si>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</si>
  <si>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</si>
  <si>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</si>
  <si>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</si>
  <si>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</si>
  <si>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</si>
  <si>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SUM</t>
  </si>
  <si>
    <t>END</t>
  </si>
  <si>
    <t>800-1</t>
  </si>
  <si>
    <t>Vodorovné přemístění výkopku z horniny 1 až 4, na vzdálenost přes 50  do 500 m</t>
  </si>
  <si>
    <t>po suchu, bez naložení výkopku, avšak se složením bez rozhrnutí, zpáteční cesta vozidla.</t>
  </si>
  <si>
    <t>Uložení sypaniny na dočasnou skládku tak, že na 1 m2 plochy připadá přes 2 m3 výkopku nebo ornice</t>
  </si>
  <si>
    <t>Sejmutí ornice uložení na deponii, zpětný přesun_x000D_
 rozprostření v tloušťce 200 mm</t>
  </si>
  <si>
    <t>AP-HSV</t>
  </si>
  <si>
    <t>POL2_</t>
  </si>
  <si>
    <t>popř. lesní půdy s naložením, vodorovným přemístěním a složením na hromady nebo se zpětným přemístěním a rozprostřením.</t>
  </si>
  <si>
    <t>kus</t>
  </si>
  <si>
    <t xml:space="preserve">Hmotnosti z položek s pořadovými čísly: : </t>
  </si>
  <si>
    <t>POL3_</t>
  </si>
  <si>
    <t>Úprava zeminy vápnem tloušťka vrstvy 150 ÷ 300 mm</t>
  </si>
  <si>
    <t>za účelem zlepšení mechanických vlastností,</t>
  </si>
  <si>
    <t xml:space="preserve">03.01-01-03 : </t>
  </si>
  <si>
    <t>980,0*0,3</t>
  </si>
  <si>
    <t>122202202R00</t>
  </si>
  <si>
    <t>Odkopávky a prokopávky pro silnice v hornině 3 přes 100 do 1 000 m3</t>
  </si>
  <si>
    <t>s přemístěním výkopku v příčných profilech na vzdálenost do 15 m nebo s naložením na dopravní prostředek.</t>
  </si>
  <si>
    <t xml:space="preserve">Vykopávky v zeminách na suchu, pod komunikace, uložení na staveništi do vzdálenosti 100m : </t>
  </si>
  <si>
    <t>120</t>
  </si>
  <si>
    <t>Zásyp sypaninou se zhutněním jam, šachet, rýh nebo kolem objektů v těchto vykopávkách</t>
  </si>
  <si>
    <t>z jakékoliv horniny s uložením výkopku po vrstvách,</t>
  </si>
  <si>
    <t xml:space="preserve">hutněný zásyp v tl. do 150mm pod okapový chodník, zemina použita z výkopů : </t>
  </si>
  <si>
    <t>50</t>
  </si>
  <si>
    <t>Úprava pláně v zářezech v hornině 1 až 4, se zhutněním</t>
  </si>
  <si>
    <t>vyrovnáním výškových rozdílů, ploch vodorovných a ploch do sklonu 1 : 5.</t>
  </si>
  <si>
    <t xml:space="preserve">hutněný zásyp s urovnáním pláně, zemina použita z výkopu základů haly : </t>
  </si>
  <si>
    <t>980,0</t>
  </si>
  <si>
    <t>Plošná úprava terénu při nerovnostech terénu přes 50 do 100 mm, v rovině nebo na svahu do 1:5</t>
  </si>
  <si>
    <t>823-1</t>
  </si>
  <si>
    <t>s urovnáním povrchu, bez doplnění ornice, v hornině 1 až 4,</t>
  </si>
  <si>
    <t>58531228R</t>
  </si>
  <si>
    <t>vápno  mleté; bal.</t>
  </si>
  <si>
    <t>980,0*0,3*0,02</t>
  </si>
  <si>
    <t>275313511R00</t>
  </si>
  <si>
    <t>Beton základových patek prostý třídy C 12/15</t>
  </si>
  <si>
    <t xml:space="preserve">pro kondenzátory : </t>
  </si>
  <si>
    <t>0,25*0,75*0,75*4</t>
  </si>
  <si>
    <t>Bednění stěn základových patek zřízení</t>
  </si>
  <si>
    <t>bednění svislé nebo šikmé (odkloněné), půdorysně přímé nebo zalomené, stěn základových patek ve volných nebo zapažených jámách, rýhách, šachtách, včetně případných vzpěr,</t>
  </si>
  <si>
    <t>(0,25+0,75)*2*0,75*4</t>
  </si>
  <si>
    <t>275354211R00</t>
  </si>
  <si>
    <t>Bednění základových patek a bloků odstranění bednění</t>
  </si>
  <si>
    <t>821-1</t>
  </si>
  <si>
    <t>289970111R00</t>
  </si>
  <si>
    <t>Geotextílie separační, filtrační, zpevňující polypropylén, 300 g/m2</t>
  </si>
  <si>
    <t>800-2</t>
  </si>
  <si>
    <t>31,0*1,1</t>
  </si>
  <si>
    <t>564851111RT4</t>
  </si>
  <si>
    <t>Podklad ze štěrkodrti s rozprostřením a zhutněním frakce 0-63 mm, tloušťka po zhutnění 150 mm</t>
  </si>
  <si>
    <t>822-1</t>
  </si>
  <si>
    <t>564861111RT4</t>
  </si>
  <si>
    <t>Podklad ze štěrkodrti s rozprostřením a zhutněním frakce 0-63 mm, tloušťka po zhutnění 200 mm</t>
  </si>
  <si>
    <t>565151111RT2</t>
  </si>
  <si>
    <t>Podklad z kameniva obaleného asfaltem ACP 16+ až ACP 22+, v pruhu šířky do 3 m, třídy 1, tloušťka po zhutnění 70 mm</t>
  </si>
  <si>
    <t>s rozprostřením a zhutněním</t>
  </si>
  <si>
    <t>923,0</t>
  </si>
  <si>
    <t>573111112R00</t>
  </si>
  <si>
    <t>Postřik živičný infiltrační s posypem kamenivem v množství 1 kg/m2</t>
  </si>
  <si>
    <t>z asfaltu silničního</t>
  </si>
  <si>
    <t>573231110R00</t>
  </si>
  <si>
    <t>Postřik živičný spojovací bez posypu kamenivem z emulze, v množství od 0,3 do 0,5 kg/m2</t>
  </si>
  <si>
    <t>577132111RT2</t>
  </si>
  <si>
    <t>Beton asfaltový s rozprostřením a zhutněním v pruhu šířky přes 3 m, ACO 11+, tloušťky 40 mm, plochy od 201 do 1000 m2</t>
  </si>
  <si>
    <t>639571210R00</t>
  </si>
  <si>
    <t>Kačírek pro okapový chodník tl. 100 mm</t>
  </si>
  <si>
    <t>597101040RXX</t>
  </si>
  <si>
    <t>D + M liniový odvodňovací žlab ACO monoblock RD150V, délka 1000mm</t>
  </si>
  <si>
    <t>Součtová</t>
  </si>
  <si>
    <t>40</t>
  </si>
  <si>
    <t>597101040RXX.1</t>
  </si>
  <si>
    <t>D + M revizní díl odvodňovacího žlabu ACO monoblock RD150V , délka 660mm</t>
  </si>
  <si>
    <t>917862111R00</t>
  </si>
  <si>
    <t>Osazení silničního nebo chodníkového betonového obrubníku stojatého, s boční opěrou z betonu prostého, do lože z betonu prostého C 12/15</t>
  </si>
  <si>
    <t>S dodáním hmot pro lože tl. 80-100 mm.</t>
  </si>
  <si>
    <t xml:space="preserve">Betonový silniční obrubník 15/25 do betonového lože s opěrou, včetně oblouků a přechodových kusů, včetně dodávky a uložení betonového lože : </t>
  </si>
  <si>
    <t>63,0</t>
  </si>
  <si>
    <t xml:space="preserve">Betonový silniční obrubník 10/25 do betonového lože s opěrou, včetně dodávky a uložení betonového lože : </t>
  </si>
  <si>
    <t>84,0</t>
  </si>
  <si>
    <t xml:space="preserve">Betonový chodníkový obrubník 5/25 do betonového lože s opěrou, včetně dodávky a uložení betonového lože : </t>
  </si>
  <si>
    <t>64,0</t>
  </si>
  <si>
    <t>917932111RT2</t>
  </si>
  <si>
    <t>Osazení silniční přídlažby  z betonových dlaždic o rozměru 500x250 mm,  , lože z betonu C12/15, včetně dodávky přídlažby</t>
  </si>
  <si>
    <t>22,25/0,25</t>
  </si>
  <si>
    <t>918101111R00</t>
  </si>
  <si>
    <t>Lože pod obrubníky, krajníky nebo obruby z betonu prostého C 12/15</t>
  </si>
  <si>
    <t>z dlažebních kostek z betonu prostého</t>
  </si>
  <si>
    <t>63,0*0,25*0,25</t>
  </si>
  <si>
    <t>84,0*0,25*0,25</t>
  </si>
  <si>
    <t>64,0*0,25*0,25</t>
  </si>
  <si>
    <t xml:space="preserve">betonové lože pod liniové žlaby : </t>
  </si>
  <si>
    <t>3,5</t>
  </si>
  <si>
    <t xml:space="preserve">betonové lože pro odvodňovací žlab : </t>
  </si>
  <si>
    <t>2,8</t>
  </si>
  <si>
    <t>917862191R00</t>
  </si>
  <si>
    <t>Osazení betonových odvodňovacích žlabů , lože z C 12/15</t>
  </si>
  <si>
    <t>59217010R</t>
  </si>
  <si>
    <t>obrubník silniční materiál beton; l = 1000,0 mm; š = 150,0 mm; h = 250,0 mm; barva přírodní</t>
  </si>
  <si>
    <t>59217335R</t>
  </si>
  <si>
    <t>obrubník zahradní materiál beton; l = 1000,0 mm; š = 50,0 mm; h = 250,0 mm; barva šedá</t>
  </si>
  <si>
    <t>59217421R</t>
  </si>
  <si>
    <t>obrubník chodníkový materiál beton; l = 1000,0 mm; š = 100,0 mm; h = 250,0 mm; barva šedá</t>
  </si>
  <si>
    <t>59217480R</t>
  </si>
  <si>
    <t>obrubník silniční přechodový levý; materiál beton; l = 1000,0 mm; š = 150,0 mm; výškový rozsah h = 150 až 250 mm; barva šedá</t>
  </si>
  <si>
    <t>59217481R</t>
  </si>
  <si>
    <t>obrubník silniční přechodový pravý; materiál beton; l = 1000,0 mm; š = 150,0 mm; výškový rozsah h = 150 až 250 mm; barva šedá</t>
  </si>
  <si>
    <t>59227516R</t>
  </si>
  <si>
    <t>žlab odvodňovací TBZ; beton; l = 500,0 mm; š = 500 mm; h = 130,0 mm</t>
  </si>
  <si>
    <t>998225111R00</t>
  </si>
  <si>
    <t>Přesun hmot komunikací a letišť, kryt živičný jakékoliv délky objektu</t>
  </si>
  <si>
    <t>vodorovně do 200 m</t>
  </si>
  <si>
    <t xml:space="preserve">9,10,11,13,14,15,16,17,18,19,20,21,22,23,24,25,26,27,28,29,30,31,32, : </t>
  </si>
  <si>
    <t>Součet: : 1220,46727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</si>
</sst>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9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5" t="s">
        <v>39</v>
      </c>
      <c r="B2" s="185"/>
      <c r="C2" s="185"/>
      <c r="D2" s="185"/>
      <c r="E2" s="185"/>
      <c r="F2" s="185"/>
      <c r="G2" s="18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2"/>
  <sheetViews>
    <sheetView showGridLines="0" topLeftCell="B29" zoomScaleNormal="100" zoomScaleSheetLayoutView="75" workbookViewId="0">
      <selection activeCell="I45" sqref="I45"/>
    </sheetView>
  </sheetViews>
  <sheetFormatPr defaultColWidth="9" defaultRowHeight="12.75" x14ac:dyDescent="0.2"/>
  <cols>
    <col min="1" max="1" width="8.42578125" hidden="1" customWidth="1" collapsed="1"/>
    <col min="2" max="2" width="13.42578125" customWidth="1" collapsed="1"/>
    <col min="3" max="3" width="7.42578125" style="52" customWidth="1" collapsed="1"/>
    <col min="4" max="4" width="13" style="52" customWidth="1" collapsed="1"/>
    <col min="5" max="5" width="9.7109375" style="52" customWidth="1" collapsed="1"/>
    <col min="6" max="6" width="11.7109375" customWidth="1" collapsed="1"/>
    <col min="7" max="9" width="13" customWidth="1" collapsed="1"/>
    <col min="10" max="10" width="15.5703125" customWidth="1" collapsed="1"/>
    <col min="11" max="11" width="4.28515625" customWidth="1" collapsed="1"/>
    <col min="12" max="15" width="10.7109375" customWidth="1" collapsed="1"/>
  </cols>
  <sheetData>
    <row r="1" spans="1:15" ht="33.75" customHeight="1" x14ac:dyDescent="0.2">
      <c r="A1" s="47" t="s">
        <v>36</v>
      </c>
      <c r="B1" s="209" t="s">
        <v>41</v>
      </c>
      <c r="C1" s="210"/>
      <c r="D1" s="210"/>
      <c r="E1" s="210"/>
      <c r="F1" s="210"/>
      <c r="G1" s="210"/>
      <c r="H1" s="210"/>
      <c r="I1" s="210"/>
      <c r="J1" s="211"/>
    </row>
    <row r="2" spans="1:15" ht="36" customHeight="1" x14ac:dyDescent="0.2">
      <c r="A2" s="2"/>
      <c r="B2" s="76" t="s">
        <v>22</v>
      </c>
      <c r="C2" s="77"/>
      <c r="D2" s="78" t="s">
        <v>43</v>
      </c>
      <c r="E2" s="215" t="s">
        <v>44</v>
      </c>
      <c r="F2" s="216"/>
      <c r="G2" s="216"/>
      <c r="H2" s="216"/>
      <c r="I2" s="216"/>
      <c r="J2" s="217"/>
      <c r="O2" s="1"/>
    </row>
    <row r="3" spans="1:15" ht="27" hidden="1" customHeight="1" x14ac:dyDescent="0.2">
      <c r="A3" s="2"/>
      <c r="B3" s="79"/>
      <c r="C3" s="77"/>
      <c r="D3" s="80"/>
      <c r="E3" s="218"/>
      <c r="F3" s="219"/>
      <c r="G3" s="219"/>
      <c r="H3" s="219"/>
      <c r="I3" s="219"/>
      <c r="J3" s="220"/>
    </row>
    <row r="4" spans="1:15" ht="23.25" customHeight="1" x14ac:dyDescent="0.2">
      <c r="A4" s="2"/>
      <c r="B4" s="81"/>
      <c r="C4" s="82"/>
      <c r="D4" s="83"/>
      <c r="E4" s="227"/>
      <c r="F4" s="227"/>
      <c r="G4" s="227"/>
      <c r="H4" s="227"/>
      <c r="I4" s="227"/>
      <c r="J4" s="228"/>
    </row>
    <row r="5" spans="1:15" ht="24" customHeight="1" x14ac:dyDescent="0.2">
      <c r="A5" s="2"/>
      <c r="B5" s="31" t="s">
        <v>42</v>
      </c>
      <c r="D5" s="231"/>
      <c r="E5" s="232"/>
      <c r="F5" s="232"/>
      <c r="G5" s="232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33"/>
      <c r="E6" s="234"/>
      <c r="F6" s="234"/>
      <c r="G6" s="23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35"/>
      <c r="F7" s="236"/>
      <c r="G7" s="23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22"/>
      <c r="E11" s="222"/>
      <c r="F11" s="222"/>
      <c r="G11" s="222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26"/>
      <c r="E12" s="226"/>
      <c r="F12" s="226"/>
      <c r="G12" s="226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9"/>
      <c r="F13" s="230"/>
      <c r="G13" s="2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21"/>
      <c r="F15" s="221"/>
      <c r="G15" s="223"/>
      <c r="H15" s="223"/>
      <c r="I15" s="223" t="s">
        <v>29</v>
      </c>
      <c r="J15" s="224"/>
    </row>
    <row r="16" spans="1:15" ht="23.25" customHeight="1" x14ac:dyDescent="0.2">
      <c r="A16" s="138" t="s">
        <v>24</v>
      </c>
      <c r="B16" s="38" t="s">
        <v>24</v>
      </c>
      <c r="C16" s="62"/>
      <c r="D16" s="63"/>
      <c r="E16" s="198"/>
      <c r="F16" s="199"/>
      <c r="G16" s="198"/>
      <c r="H16" s="199"/>
      <c r="I16" s="198">
        <f>SUMIF(F52:F78,A16,I52:I78)+SUMIF(F52:F78,"PSU",I52:I78)</f>
        <v>0</v>
      </c>
      <c r="J16" s="200"/>
    </row>
    <row r="17" spans="1:10" ht="23.25" customHeight="1" x14ac:dyDescent="0.2">
      <c r="A17" s="138" t="s">
        <v>25</v>
      </c>
      <c r="B17" s="38" t="s">
        <v>25</v>
      </c>
      <c r="C17" s="62"/>
      <c r="D17" s="63"/>
      <c r="E17" s="198"/>
      <c r="F17" s="199"/>
      <c r="G17" s="198"/>
      <c r="H17" s="199"/>
      <c r="I17" s="198">
        <f>SUMIF(F52:F78,A17,I52:I78)</f>
        <v>0</v>
      </c>
      <c r="J17" s="200"/>
    </row>
    <row r="18" spans="1:10" ht="23.25" customHeight="1" x14ac:dyDescent="0.2">
      <c r="A18" s="138" t="s">
        <v>26</v>
      </c>
      <c r="B18" s="38" t="s">
        <v>26</v>
      </c>
      <c r="C18" s="62"/>
      <c r="D18" s="63"/>
      <c r="E18" s="198"/>
      <c r="F18" s="199"/>
      <c r="G18" s="198"/>
      <c r="H18" s="199"/>
      <c r="I18" s="198">
        <f>SUMIF(F52:F78,A18,I52:I78)</f>
        <v>0</v>
      </c>
      <c r="J18" s="200"/>
    </row>
    <row r="19" spans="1:10" ht="23.25" customHeight="1" x14ac:dyDescent="0.2">
      <c r="A19" s="138" t="s">
        <v>105</v>
      </c>
      <c r="B19" s="38" t="s">
        <v>27</v>
      </c>
      <c r="C19" s="62"/>
      <c r="D19" s="63"/>
      <c r="E19" s="198"/>
      <c r="F19" s="199"/>
      <c r="G19" s="198"/>
      <c r="H19" s="199"/>
      <c r="I19" s="198">
        <f>SUMIF(F52:F78,A19,I52:I78)</f>
        <v>0</v>
      </c>
      <c r="J19" s="200"/>
    </row>
    <row r="20" spans="1:10" ht="23.25" customHeight="1" x14ac:dyDescent="0.2">
      <c r="A20" s="138" t="s">
        <v>106</v>
      </c>
      <c r="B20" s="38" t="s">
        <v>28</v>
      </c>
      <c r="C20" s="62"/>
      <c r="D20" s="63"/>
      <c r="E20" s="198"/>
      <c r="F20" s="199"/>
      <c r="G20" s="198"/>
      <c r="H20" s="199"/>
      <c r="I20" s="198">
        <f>SUMIF(F52:F78,A20,I52:I78)</f>
        <v>0</v>
      </c>
      <c r="J20" s="200"/>
    </row>
    <row r="21" spans="1:10" ht="23.25" customHeight="1" x14ac:dyDescent="0.2">
      <c r="A21" s="2"/>
      <c r="B21" s="48" t="s">
        <v>29</v>
      </c>
      <c r="C21" s="64"/>
      <c r="D21" s="65"/>
      <c r="E21" s="201"/>
      <c r="F21" s="225"/>
      <c r="G21" s="201"/>
      <c r="H21" s="225"/>
      <c r="I21" s="201">
        <f>SUM(I16:J20)</f>
        <v>0</v>
      </c>
      <c r="J21" s="2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96">
        <f>ZakladDPHSniVypocet</f>
        <v>0</v>
      </c>
      <c r="H23" s="197"/>
      <c r="I23" s="197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194">
        <f>IF(A24&gt;50, ROUNDUP(A23, 0), ROUNDDOWN(A23, 0))</f>
        <v>0</v>
      </c>
      <c r="H24" s="195"/>
      <c r="I24" s="19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96">
        <f>ZakladDPHZaklVypocet</f>
        <v>0</v>
      </c>
      <c r="H25" s="197"/>
      <c r="I25" s="197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12">
        <f>IF(A26&gt;50, ROUNDUP(A25, 0), ROUNDDOWN(A25, 0))</f>
        <v>0</v>
      </c>
      <c r="H26" s="213"/>
      <c r="I26" s="21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14">
        <f>CenaCelkem-(ZakladDPHSni+DPHSni+ZakladDPHZakl+DPHZakl)</f>
        <v>0</v>
      </c>
      <c r="H27" s="214"/>
      <c r="I27" s="214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04">
        <f>ZakladDPHSniVypocet+ZakladDPHZaklVypocet</f>
        <v>0</v>
      </c>
      <c r="H28" s="204"/>
      <c r="I28" s="204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03">
        <f>IF(A29&gt;50, ROUNDUP(A27, 0), ROUNDDOWN(A27, 0))</f>
        <v>0</v>
      </c>
      <c r="H29" s="203"/>
      <c r="I29" s="203"/>
      <c r="J29" s="119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5"/>
      <c r="E34" s="206"/>
      <c r="G34" s="207"/>
      <c r="H34" s="208"/>
      <c r="I34" s="208"/>
      <c r="J34" s="25"/>
    </row>
    <row r="35" spans="1:10" ht="12.75" customHeight="1" x14ac:dyDescent="0.2">
      <c r="A35" s="2"/>
      <c r="B35" s="2"/>
      <c r="D35" s="193" t="s">
        <v>2</v>
      </c>
      <c r="E35" s="19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30.75" customHeight="1" x14ac:dyDescent="0.2">
      <c r="A39" s="88">
        <v>1</v>
      </c>
      <c r="B39" s="98" t="s">
        <v>45</v>
      </c>
      <c r="C39" s="192"/>
      <c r="D39" s="192"/>
      <c r="E39" s="192"/>
      <c r="F39" s="99">
        <f>'01 01 Pol'!AE427+'03.1 03.1 Pol'!AE184</f>
        <v>0</v>
      </c>
      <c r="G39" s="100">
        <f>'01 01 Pol'!AF427+'03.1 03.1 Pol'!AF184</f>
        <v>0</v>
      </c>
      <c r="H39" s="101">
        <f t="shared" ref="H39:H44" si="1">(F39*SazbaDPH1/100)+(G39*SazbaDPH2/100)</f>
        <v>0</v>
      </c>
      <c r="I39" s="101">
        <f t="shared" ref="I39:I44" si="2">F39+G39+H39</f>
        <v>0</v>
      </c>
      <c r="J39" s="102" t="str">
        <f t="shared" ref="J39:J44" si="3">IF(CenaCelkemVypocet=0,"",I39/CenaCelkemVypocet*100)</f>
        <v/>
      </c>
    </row>
    <row r="40" spans="1:10" ht="25.5" customHeight="1" x14ac:dyDescent="0.2">
      <c r="A40" s="88">
        <v>2</v>
      </c>
      <c r="B40" s="103"/>
      <c r="C40" s="191" t="s">
        <v>46</v>
      </c>
      <c r="D40" s="191"/>
      <c r="E40" s="191"/>
      <c r="F40" s="104"/>
      <c r="G40" s="105"/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 x14ac:dyDescent="0.2">
      <c r="A41" s="88">
        <v>2</v>
      </c>
      <c r="B41" s="103" t="s">
        <v>47</v>
      </c>
      <c r="C41" s="191" t="s">
        <v>48</v>
      </c>
      <c r="D41" s="191"/>
      <c r="E41" s="191"/>
      <c r="F41" s="104">
        <f>'01 01 Pol'!AE427</f>
        <v>0</v>
      </c>
      <c r="G41" s="105">
        <f>'01 01 Pol'!AF427</f>
        <v>0</v>
      </c>
      <c r="H41" s="105">
        <f t="shared" si="1"/>
        <v>0</v>
      </c>
      <c r="I41" s="105">
        <f t="shared" si="2"/>
        <v>0</v>
      </c>
      <c r="J41" s="106" t="str">
        <f t="shared" si="3"/>
        <v/>
      </c>
    </row>
    <row r="42" spans="1:10" ht="25.5" customHeight="1" x14ac:dyDescent="0.2">
      <c r="A42" s="88">
        <v>3</v>
      </c>
      <c r="B42" s="107" t="s">
        <v>47</v>
      </c>
      <c r="C42" s="192" t="s">
        <v>48</v>
      </c>
      <c r="D42" s="192"/>
      <c r="E42" s="192"/>
      <c r="F42" s="108">
        <f>'01 01 Pol'!AE427</f>
        <v>0</v>
      </c>
      <c r="G42" s="101">
        <f>'01 01 Pol'!AF427</f>
        <v>0</v>
      </c>
      <c r="H42" s="101">
        <f t="shared" si="1"/>
        <v>0</v>
      </c>
      <c r="I42" s="101">
        <f t="shared" si="2"/>
        <v>0</v>
      </c>
      <c r="J42" s="102" t="str">
        <f t="shared" si="3"/>
        <v/>
      </c>
    </row>
    <row r="43" spans="1:10" ht="25.5" customHeight="1" x14ac:dyDescent="0.2">
      <c r="A43" s="88">
        <v>2</v>
      </c>
      <c r="B43" s="103" t="s">
        <v>49</v>
      </c>
      <c r="C43" s="191" t="s">
        <v>50</v>
      </c>
      <c r="D43" s="191"/>
      <c r="E43" s="191"/>
      <c r="F43" s="104">
        <f>'03.1 03.1 Pol'!AE184</f>
        <v>0</v>
      </c>
      <c r="G43" s="105">
        <f>'03.1 03.1 Pol'!AF184</f>
        <v>0</v>
      </c>
      <c r="H43" s="105">
        <f t="shared" si="1"/>
        <v>0</v>
      </c>
      <c r="I43" s="105">
        <f t="shared" si="2"/>
        <v>0</v>
      </c>
      <c r="J43" s="106" t="str">
        <f t="shared" si="3"/>
        <v/>
      </c>
    </row>
    <row r="44" spans="1:10" ht="25.5" customHeight="1" x14ac:dyDescent="0.2">
      <c r="A44" s="88">
        <v>3</v>
      </c>
      <c r="B44" s="107" t="s">
        <v>49</v>
      </c>
      <c r="C44" s="192" t="s">
        <v>50</v>
      </c>
      <c r="D44" s="192"/>
      <c r="E44" s="192"/>
      <c r="F44" s="108">
        <f>'03.1 03.1 Pol'!AE184</f>
        <v>0</v>
      </c>
      <c r="G44" s="101">
        <f>'03.1 03.1 Pol'!AF184</f>
        <v>0</v>
      </c>
      <c r="H44" s="101">
        <f t="shared" si="1"/>
        <v>0</v>
      </c>
      <c r="I44" s="101">
        <f t="shared" si="2"/>
        <v>0</v>
      </c>
      <c r="J44" s="102" t="str">
        <f t="shared" si="3"/>
        <v/>
      </c>
    </row>
    <row r="45" spans="1:10" ht="25.5" customHeight="1" x14ac:dyDescent="0.2">
      <c r="A45" s="88"/>
      <c r="B45" s="188" t="s">
        <v>51</v>
      </c>
      <c r="C45" s="189"/>
      <c r="D45" s="189"/>
      <c r="E45" s="190"/>
      <c r="F45" s="109">
        <f>SUMIF(A39:A44,"=1",F39:F44)</f>
        <v>0</v>
      </c>
      <c r="G45" s="110">
        <f>SUMIF(A39:A44,"=1",G39:G44)</f>
        <v>0</v>
      </c>
      <c r="H45" s="110">
        <f>SUMIF(A39:A44,"=1",H39:H44)</f>
        <v>0</v>
      </c>
      <c r="I45" s="110">
        <f>SUMIF(A39:A44,"=1",I39:I44)</f>
        <v>0</v>
      </c>
      <c r="J45" s="111">
        <f>SUMIF(A39:A44,"=1",J39:J44)</f>
        <v>0</v>
      </c>
    </row>
    <row r="49" spans="1:10" ht="15.75" x14ac:dyDescent="0.25">
      <c r="B49" s="120" t="s">
        <v>53</v>
      </c>
    </row>
    <row r="51" spans="1:10" ht="25.5" customHeight="1" x14ac:dyDescent="0.2">
      <c r="A51" s="122"/>
      <c r="B51" s="125" t="s">
        <v>17</v>
      </c>
      <c r="C51" s="125" t="s">
        <v>5</v>
      </c>
      <c r="D51" s="126"/>
      <c r="E51" s="126"/>
      <c r="F51" s="127" t="s">
        <v>54</v>
      </c>
      <c r="G51" s="127"/>
      <c r="H51" s="127"/>
      <c r="I51" s="127" t="s">
        <v>29</v>
      </c>
      <c r="J51" s="127" t="s">
        <v>0</v>
      </c>
    </row>
    <row r="52" spans="1:10" ht="36.75" customHeight="1" x14ac:dyDescent="0.2">
      <c r="A52" s="123"/>
      <c r="B52" s="128" t="s">
        <v>55</v>
      </c>
      <c r="C52" s="186" t="s">
        <v>56</v>
      </c>
      <c r="D52" s="187"/>
      <c r="E52" s="187"/>
      <c r="F52" s="134" t="s">
        <v>24</v>
      </c>
      <c r="G52" s="135"/>
      <c r="H52" s="135"/>
      <c r="I52" s="135">
        <f>'01 01 Pol'!G8</f>
        <v>0</v>
      </c>
      <c r="J52" s="132" t="str">
        <f>IF(I79=0,"",I52/I79*100)</f>
        <v/>
      </c>
    </row>
    <row r="53" spans="1:10" ht="36.75" customHeight="1" x14ac:dyDescent="0.2">
      <c r="A53" s="123"/>
      <c r="B53" s="128" t="s">
        <v>57</v>
      </c>
      <c r="C53" s="186" t="s">
        <v>58</v>
      </c>
      <c r="D53" s="187"/>
      <c r="E53" s="187"/>
      <c r="F53" s="134" t="s">
        <v>24</v>
      </c>
      <c r="G53" s="135"/>
      <c r="H53" s="135"/>
      <c r="I53" s="135">
        <f>'01 01 Pol'!G24+'03.1 03.1 Pol'!G8</f>
        <v>0</v>
      </c>
      <c r="J53" s="132" t="str">
        <f>IF(I79=0,"",I53/I79*100)</f>
        <v/>
      </c>
    </row>
    <row r="54" spans="1:10" ht="36.75" customHeight="1" x14ac:dyDescent="0.2">
      <c r="A54" s="123"/>
      <c r="B54" s="128" t="s">
        <v>59</v>
      </c>
      <c r="C54" s="186" t="s">
        <v>60</v>
      </c>
      <c r="D54" s="187"/>
      <c r="E54" s="187"/>
      <c r="F54" s="134" t="s">
        <v>24</v>
      </c>
      <c r="G54" s="135"/>
      <c r="H54" s="135"/>
      <c r="I54" s="135">
        <f>'01 01 Pol'!G71</f>
        <v>0</v>
      </c>
      <c r="J54" s="132" t="str">
        <f>IF(I79=0,"",I54/I79*100)</f>
        <v/>
      </c>
    </row>
    <row r="55" spans="1:10" ht="36.75" customHeight="1" x14ac:dyDescent="0.2">
      <c r="A55" s="123"/>
      <c r="B55" s="128" t="s">
        <v>61</v>
      </c>
      <c r="C55" s="186" t="s">
        <v>62</v>
      </c>
      <c r="D55" s="187"/>
      <c r="E55" s="187"/>
      <c r="F55" s="134" t="s">
        <v>24</v>
      </c>
      <c r="G55" s="135"/>
      <c r="H55" s="135"/>
      <c r="I55" s="135">
        <f>'03.1 03.1 Pol'!G56</f>
        <v>0</v>
      </c>
      <c r="J55" s="132" t="str">
        <f>IF(I79=0,"",I55/I79*100)</f>
        <v/>
      </c>
    </row>
    <row r="56" spans="1:10" ht="36.75" customHeight="1" x14ac:dyDescent="0.2">
      <c r="A56" s="123"/>
      <c r="B56" s="128" t="s">
        <v>63</v>
      </c>
      <c r="C56" s="186" t="s">
        <v>64</v>
      </c>
      <c r="D56" s="187"/>
      <c r="E56" s="187"/>
      <c r="F56" s="134" t="s">
        <v>24</v>
      </c>
      <c r="G56" s="135"/>
      <c r="H56" s="135"/>
      <c r="I56" s="135">
        <f>'01 01 Pol'!G138</f>
        <v>0</v>
      </c>
      <c r="J56" s="132" t="str">
        <f>IF(I79=0,"",I56/I79*100)</f>
        <v/>
      </c>
    </row>
    <row r="57" spans="1:10" ht="36.75" customHeight="1" x14ac:dyDescent="0.2">
      <c r="A57" s="123"/>
      <c r="B57" s="128" t="s">
        <v>65</v>
      </c>
      <c r="C57" s="186" t="s">
        <v>66</v>
      </c>
      <c r="D57" s="187"/>
      <c r="E57" s="187"/>
      <c r="F57" s="134" t="s">
        <v>24</v>
      </c>
      <c r="G57" s="135"/>
      <c r="H57" s="135"/>
      <c r="I57" s="135">
        <f>'03.1 03.1 Pol'!G70</f>
        <v>0</v>
      </c>
      <c r="J57" s="132" t="str">
        <f>IF(I79=0,"",I57/I79*100)</f>
        <v/>
      </c>
    </row>
    <row r="58" spans="1:10" ht="36.75" customHeight="1" x14ac:dyDescent="0.2">
      <c r="A58" s="123"/>
      <c r="B58" s="128" t="s">
        <v>67</v>
      </c>
      <c r="C58" s="186" t="s">
        <v>68</v>
      </c>
      <c r="D58" s="187"/>
      <c r="E58" s="187"/>
      <c r="F58" s="134" t="s">
        <v>24</v>
      </c>
      <c r="G58" s="135"/>
      <c r="H58" s="135"/>
      <c r="I58" s="135">
        <f>'01 01 Pol'!G145</f>
        <v>0</v>
      </c>
      <c r="J58" s="132" t="str">
        <f>IF(I79=0,"",I58/I79*100)</f>
        <v/>
      </c>
    </row>
    <row r="59" spans="1:10" ht="36.75" customHeight="1" x14ac:dyDescent="0.2">
      <c r="A59" s="123"/>
      <c r="B59" s="128" t="s">
        <v>69</v>
      </c>
      <c r="C59" s="186" t="s">
        <v>70</v>
      </c>
      <c r="D59" s="187"/>
      <c r="E59" s="187"/>
      <c r="F59" s="134" t="s">
        <v>24</v>
      </c>
      <c r="G59" s="135"/>
      <c r="H59" s="135"/>
      <c r="I59" s="135">
        <f>'03.1 03.1 Pol'!G111</f>
        <v>0</v>
      </c>
      <c r="J59" s="132" t="str">
        <f>IF(I79=0,"",I59/I79*100)</f>
        <v/>
      </c>
    </row>
    <row r="60" spans="1:10" ht="36.75" customHeight="1" x14ac:dyDescent="0.2">
      <c r="A60" s="123"/>
      <c r="B60" s="128" t="s">
        <v>71</v>
      </c>
      <c r="C60" s="186" t="s">
        <v>72</v>
      </c>
      <c r="D60" s="187"/>
      <c r="E60" s="187"/>
      <c r="F60" s="134" t="s">
        <v>24</v>
      </c>
      <c r="G60" s="135"/>
      <c r="H60" s="135"/>
      <c r="I60" s="135">
        <f>'01 01 Pol'!G185+'03.1 03.1 Pol'!G154</f>
        <v>0</v>
      </c>
      <c r="J60" s="132" t="str">
        <f>IF(I79=0,"",I60/I79*100)</f>
        <v/>
      </c>
    </row>
    <row r="61" spans="1:10" ht="36.75" customHeight="1" x14ac:dyDescent="0.2">
      <c r="A61" s="123"/>
      <c r="B61" s="128" t="s">
        <v>73</v>
      </c>
      <c r="C61" s="186" t="s">
        <v>74</v>
      </c>
      <c r="D61" s="187"/>
      <c r="E61" s="187"/>
      <c r="F61" s="134" t="s">
        <v>24</v>
      </c>
      <c r="G61" s="135"/>
      <c r="H61" s="135"/>
      <c r="I61" s="135">
        <f>'01 01 Pol'!G202+'03.1 03.1 Pol'!G159</f>
        <v>0</v>
      </c>
      <c r="J61" s="132" t="str">
        <f>IF(I79=0,"",I61/I79*100)</f>
        <v/>
      </c>
    </row>
    <row r="62" spans="1:10" ht="36.75" customHeight="1" x14ac:dyDescent="0.2">
      <c r="A62" s="123"/>
      <c r="B62" s="128" t="s">
        <v>75</v>
      </c>
      <c r="C62" s="186" t="s">
        <v>76</v>
      </c>
      <c r="D62" s="187"/>
      <c r="E62" s="187"/>
      <c r="F62" s="134" t="s">
        <v>24</v>
      </c>
      <c r="G62" s="135"/>
      <c r="H62" s="135"/>
      <c r="I62" s="135">
        <f>'01 01 Pol'!G208</f>
        <v>0</v>
      </c>
      <c r="J62" s="132" t="str">
        <f>IF(I79=0,"",I62/I79*100)</f>
        <v/>
      </c>
    </row>
    <row r="63" spans="1:10" ht="36.75" customHeight="1" x14ac:dyDescent="0.2">
      <c r="A63" s="123"/>
      <c r="B63" s="128" t="s">
        <v>77</v>
      </c>
      <c r="C63" s="186" t="s">
        <v>78</v>
      </c>
      <c r="D63" s="187"/>
      <c r="E63" s="187"/>
      <c r="F63" s="134" t="s">
        <v>25</v>
      </c>
      <c r="G63" s="135"/>
      <c r="H63" s="135"/>
      <c r="I63" s="135">
        <f>'01 01 Pol'!G213</f>
        <v>0</v>
      </c>
      <c r="J63" s="132" t="str">
        <f>IF(I79=0,"",I63/I79*100)</f>
        <v/>
      </c>
    </row>
    <row r="64" spans="1:10" ht="36.75" customHeight="1" x14ac:dyDescent="0.2">
      <c r="A64" s="123"/>
      <c r="B64" s="128" t="s">
        <v>79</v>
      </c>
      <c r="C64" s="186" t="s">
        <v>80</v>
      </c>
      <c r="D64" s="187"/>
      <c r="E64" s="187"/>
      <c r="F64" s="134" t="s">
        <v>25</v>
      </c>
      <c r="G64" s="135"/>
      <c r="H64" s="135"/>
      <c r="I64" s="135">
        <f>'01 01 Pol'!G233</f>
        <v>0</v>
      </c>
      <c r="J64" s="132" t="str">
        <f>IF(I79=0,"",I64/I79*100)</f>
        <v/>
      </c>
    </row>
    <row r="65" spans="1:10" ht="36.75" customHeight="1" x14ac:dyDescent="0.2">
      <c r="A65" s="123"/>
      <c r="B65" s="128" t="s">
        <v>81</v>
      </c>
      <c r="C65" s="186" t="s">
        <v>82</v>
      </c>
      <c r="D65" s="187"/>
      <c r="E65" s="187"/>
      <c r="F65" s="134" t="s">
        <v>25</v>
      </c>
      <c r="G65" s="135"/>
      <c r="H65" s="135"/>
      <c r="I65" s="135">
        <f>'01 01 Pol'!G262</f>
        <v>0</v>
      </c>
      <c r="J65" s="132" t="str">
        <f>IF(I79=0,"",I65/I79*100)</f>
        <v/>
      </c>
    </row>
    <row r="66" spans="1:10" ht="36.75" customHeight="1" x14ac:dyDescent="0.2">
      <c r="A66" s="123"/>
      <c r="B66" s="128" t="s">
        <v>83</v>
      </c>
      <c r="C66" s="186" t="s">
        <v>84</v>
      </c>
      <c r="D66" s="187"/>
      <c r="E66" s="187"/>
      <c r="F66" s="134" t="s">
        <v>25</v>
      </c>
      <c r="G66" s="135"/>
      <c r="H66" s="135"/>
      <c r="I66" s="135">
        <f>'01 01 Pol'!G294</f>
        <v>0</v>
      </c>
      <c r="J66" s="132" t="str">
        <f>IF(I79=0,"",I66/I79*100)</f>
        <v/>
      </c>
    </row>
    <row r="67" spans="1:10" ht="36.75" customHeight="1" x14ac:dyDescent="0.2">
      <c r="A67" s="123"/>
      <c r="B67" s="128" t="s">
        <v>85</v>
      </c>
      <c r="C67" s="186" t="s">
        <v>86</v>
      </c>
      <c r="D67" s="187"/>
      <c r="E67" s="187"/>
      <c r="F67" s="134" t="s">
        <v>25</v>
      </c>
      <c r="G67" s="135"/>
      <c r="H67" s="135"/>
      <c r="I67" s="135">
        <f>'01 01 Pol'!G297</f>
        <v>0</v>
      </c>
      <c r="J67" s="132" t="str">
        <f>IF(I79=0,"",I67/I79*100)</f>
        <v/>
      </c>
    </row>
    <row r="68" spans="1:10" ht="36.75" customHeight="1" x14ac:dyDescent="0.2">
      <c r="A68" s="123"/>
      <c r="B68" s="128" t="s">
        <v>87</v>
      </c>
      <c r="C68" s="186" t="s">
        <v>88</v>
      </c>
      <c r="D68" s="187"/>
      <c r="E68" s="187"/>
      <c r="F68" s="134" t="s">
        <v>25</v>
      </c>
      <c r="G68" s="135"/>
      <c r="H68" s="135"/>
      <c r="I68" s="135">
        <f>'01 01 Pol'!G300</f>
        <v>0</v>
      </c>
      <c r="J68" s="132" t="str">
        <f>IF(I79=0,"",I68/I79*100)</f>
        <v/>
      </c>
    </row>
    <row r="69" spans="1:10" ht="36.75" customHeight="1" x14ac:dyDescent="0.2">
      <c r="A69" s="123"/>
      <c r="B69" s="128" t="s">
        <v>89</v>
      </c>
      <c r="C69" s="186" t="s">
        <v>90</v>
      </c>
      <c r="D69" s="187"/>
      <c r="E69" s="187"/>
      <c r="F69" s="134" t="s">
        <v>25</v>
      </c>
      <c r="G69" s="135"/>
      <c r="H69" s="135"/>
      <c r="I69" s="135">
        <f>'01 01 Pol'!G303</f>
        <v>0</v>
      </c>
      <c r="J69" s="132" t="str">
        <f>IF(I79=0,"",I69/I79*100)</f>
        <v/>
      </c>
    </row>
    <row r="70" spans="1:10" ht="36.75" customHeight="1" x14ac:dyDescent="0.2">
      <c r="A70" s="123"/>
      <c r="B70" s="128" t="s">
        <v>91</v>
      </c>
      <c r="C70" s="186" t="s">
        <v>92</v>
      </c>
      <c r="D70" s="187"/>
      <c r="E70" s="187"/>
      <c r="F70" s="134" t="s">
        <v>25</v>
      </c>
      <c r="G70" s="135"/>
      <c r="H70" s="135"/>
      <c r="I70" s="135">
        <f>'01 01 Pol'!G320</f>
        <v>0</v>
      </c>
      <c r="J70" s="132" t="str">
        <f>IF(I79=0,"",I70/I79*100)</f>
        <v/>
      </c>
    </row>
    <row r="71" spans="1:10" ht="36.75" customHeight="1" x14ac:dyDescent="0.2">
      <c r="A71" s="123"/>
      <c r="B71" s="128" t="s">
        <v>93</v>
      </c>
      <c r="C71" s="186" t="s">
        <v>94</v>
      </c>
      <c r="D71" s="187"/>
      <c r="E71" s="187"/>
      <c r="F71" s="134" t="s">
        <v>25</v>
      </c>
      <c r="G71" s="135"/>
      <c r="H71" s="135"/>
      <c r="I71" s="135">
        <f>'01 01 Pol'!G365</f>
        <v>0</v>
      </c>
      <c r="J71" s="132" t="str">
        <f>IF(I79=0,"",I71/I79*100)</f>
        <v/>
      </c>
    </row>
    <row r="72" spans="1:10" ht="36.75" customHeight="1" x14ac:dyDescent="0.2">
      <c r="A72" s="123"/>
      <c r="B72" s="128" t="s">
        <v>95</v>
      </c>
      <c r="C72" s="186" t="s">
        <v>96</v>
      </c>
      <c r="D72" s="187"/>
      <c r="E72" s="187"/>
      <c r="F72" s="134" t="s">
        <v>25</v>
      </c>
      <c r="G72" s="135"/>
      <c r="H72" s="135"/>
      <c r="I72" s="135">
        <f>'01 01 Pol'!G368</f>
        <v>0</v>
      </c>
      <c r="J72" s="132" t="str">
        <f>IF(I79=0,"",I72/I79*100)</f>
        <v/>
      </c>
    </row>
    <row r="73" spans="1:10" ht="36.75" customHeight="1" x14ac:dyDescent="0.2">
      <c r="A73" s="123"/>
      <c r="B73" s="128" t="s">
        <v>97</v>
      </c>
      <c r="C73" s="186" t="s">
        <v>98</v>
      </c>
      <c r="D73" s="187"/>
      <c r="E73" s="187"/>
      <c r="F73" s="134" t="s">
        <v>25</v>
      </c>
      <c r="G73" s="135"/>
      <c r="H73" s="135"/>
      <c r="I73" s="135">
        <f>'01 01 Pol'!G383</f>
        <v>0</v>
      </c>
      <c r="J73" s="132" t="str">
        <f>IF(I79=0,"",I73/I79*100)</f>
        <v/>
      </c>
    </row>
    <row r="74" spans="1:10" ht="36.75" customHeight="1" x14ac:dyDescent="0.2">
      <c r="A74" s="123"/>
      <c r="B74" s="128" t="s">
        <v>99</v>
      </c>
      <c r="C74" s="186" t="s">
        <v>100</v>
      </c>
      <c r="D74" s="187"/>
      <c r="E74" s="187"/>
      <c r="F74" s="134" t="s">
        <v>25</v>
      </c>
      <c r="G74" s="135"/>
      <c r="H74" s="135"/>
      <c r="I74" s="135">
        <f>'01 01 Pol'!G390</f>
        <v>0</v>
      </c>
      <c r="J74" s="132" t="str">
        <f>IF(I79=0,"",I74/I79*100)</f>
        <v/>
      </c>
    </row>
    <row r="75" spans="1:10" ht="36.75" customHeight="1" x14ac:dyDescent="0.2">
      <c r="A75" s="123"/>
      <c r="B75" s="128" t="s">
        <v>101</v>
      </c>
      <c r="C75" s="186" t="s">
        <v>102</v>
      </c>
      <c r="D75" s="187"/>
      <c r="E75" s="187"/>
      <c r="F75" s="134" t="s">
        <v>26</v>
      </c>
      <c r="G75" s="135"/>
      <c r="H75" s="135"/>
      <c r="I75" s="135">
        <f>'01 01 Pol'!G403</f>
        <v>0</v>
      </c>
      <c r="J75" s="132" t="str">
        <f>IF(I79=0,"",I75/I79*100)</f>
        <v/>
      </c>
    </row>
    <row r="76" spans="1:10" ht="36.75" customHeight="1" x14ac:dyDescent="0.2">
      <c r="A76" s="123"/>
      <c r="B76" s="128" t="s">
        <v>103</v>
      </c>
      <c r="C76" s="186" t="s">
        <v>104</v>
      </c>
      <c r="D76" s="187"/>
      <c r="E76" s="187"/>
      <c r="F76" s="134" t="s">
        <v>26</v>
      </c>
      <c r="G76" s="135"/>
      <c r="H76" s="135"/>
      <c r="I76" s="135">
        <f>'01 01 Pol'!G406</f>
        <v>0</v>
      </c>
      <c r="J76" s="132" t="str">
        <f>IF(I79=0,"",I76/I79*100)</f>
        <v/>
      </c>
    </row>
    <row r="77" spans="1:10" ht="36.75" customHeight="1" x14ac:dyDescent="0.2">
      <c r="A77" s="123"/>
      <c r="B77" s="128" t="s">
        <v>105</v>
      </c>
      <c r="C77" s="186" t="s">
        <v>27</v>
      </c>
      <c r="D77" s="187"/>
      <c r="E77" s="187"/>
      <c r="F77" s="134" t="s">
        <v>105</v>
      </c>
      <c r="G77" s="135"/>
      <c r="H77" s="135"/>
      <c r="I77" s="135">
        <f>'01 01 Pol'!G409+'03.1 03.1 Pol'!G166</f>
        <v>0</v>
      </c>
      <c r="J77" s="132" t="str">
        <f>IF(I79=0,"",I77/I79*100)</f>
        <v/>
      </c>
    </row>
    <row r="78" spans="1:10" ht="36.75" customHeight="1" x14ac:dyDescent="0.2">
      <c r="A78" s="123"/>
      <c r="B78" s="128" t="s">
        <v>106</v>
      </c>
      <c r="C78" s="186" t="s">
        <v>28</v>
      </c>
      <c r="D78" s="187"/>
      <c r="E78" s="187"/>
      <c r="F78" s="134" t="s">
        <v>106</v>
      </c>
      <c r="G78" s="135"/>
      <c r="H78" s="135"/>
      <c r="I78" s="135">
        <f>'01 01 Pol'!G419+'03.1 03.1 Pol'!G176</f>
        <v>0</v>
      </c>
      <c r="J78" s="132" t="str">
        <f>IF(I79=0,"",I78/I79*100)</f>
        <v/>
      </c>
    </row>
    <row r="79" spans="1:10" ht="25.5" customHeight="1" x14ac:dyDescent="0.2">
      <c r="A79" s="124"/>
      <c r="B79" s="129" t="s">
        <v>1</v>
      </c>
      <c r="C79" s="130"/>
      <c r="D79" s="131"/>
      <c r="E79" s="131"/>
      <c r="F79" s="136"/>
      <c r="G79" s="137"/>
      <c r="H79" s="137"/>
      <c r="I79" s="137">
        <f>SUM(I52:I78)</f>
        <v>0</v>
      </c>
      <c r="J79" s="133">
        <f>SUM(J52:J78)</f>
        <v>0</v>
      </c>
    </row>
    <row r="80" spans="1:10" x14ac:dyDescent="0.2">
      <c r="F80" s="86"/>
      <c r="G80" s="86"/>
      <c r="H80" s="86"/>
      <c r="I80" s="86"/>
      <c r="J80" s="87"/>
    </row>
    <row r="81" spans="6:10" x14ac:dyDescent="0.2">
      <c r="F81" s="86"/>
      <c r="G81" s="86"/>
      <c r="H81" s="86"/>
      <c r="I81" s="86"/>
      <c r="J81" s="87"/>
    </row>
    <row r="82" spans="6:10" x14ac:dyDescent="0.2">
      <c r="F82" s="86"/>
      <c r="G82" s="86"/>
      <c r="H82" s="86"/>
      <c r="I82" s="86"/>
      <c r="J82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43:E43"/>
    <mergeCell ref="C44:E44"/>
    <mergeCell ref="C39:E39"/>
    <mergeCell ref="C40:E40"/>
    <mergeCell ref="C41:E41"/>
    <mergeCell ref="C42:E42"/>
    <mergeCell ref="C53:E53"/>
    <mergeCell ref="C54:E54"/>
    <mergeCell ref="C55:E55"/>
    <mergeCell ref="B45:E45"/>
    <mergeCell ref="C52:E52"/>
    <mergeCell ref="C60:E60"/>
    <mergeCell ref="C58:E58"/>
    <mergeCell ref="C59:E59"/>
    <mergeCell ref="C56:E56"/>
    <mergeCell ref="C57:E57"/>
    <mergeCell ref="C61:E61"/>
    <mergeCell ref="C62:E62"/>
    <mergeCell ref="C63:E63"/>
    <mergeCell ref="C64:E64"/>
    <mergeCell ref="C65:E65"/>
    <mergeCell ref="C70:E70"/>
    <mergeCell ref="C71:E71"/>
    <mergeCell ref="C72:E72"/>
    <mergeCell ref="C66:E66"/>
    <mergeCell ref="C67:E67"/>
    <mergeCell ref="C68:E68"/>
    <mergeCell ref="C69:E69"/>
    <mergeCell ref="C78:E78"/>
    <mergeCell ref="C75:E75"/>
    <mergeCell ref="C76:E76"/>
    <mergeCell ref="C77:E77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 collapsed="1"/>
    <col min="2" max="2" width="14.42578125" style="3" customWidth="1" collapsed="1"/>
    <col min="3" max="3" width="38.28515625" style="7" customWidth="1" collapsed="1"/>
    <col min="4" max="4" width="4.5703125" style="3" customWidth="1" collapsed="1"/>
    <col min="5" max="5" width="10.5703125" style="3" customWidth="1" collapsed="1"/>
    <col min="6" max="6" width="9.85546875" style="3" customWidth="1" collapsed="1"/>
    <col min="7" max="7" width="12.7109375" style="3" customWidth="1" collapsed="1"/>
    <col min="8" max="16384" width="9.140625" style="3" collapsed="1"/>
  </cols>
  <sheetData>
    <row r="1" spans="1:7" ht="15.75" x14ac:dyDescent="0.2">
      <c r="A1" s="237" t="s">
        <v>6</v>
      </c>
      <c r="B1" s="237"/>
      <c r="C1" s="238"/>
      <c r="D1" s="237"/>
      <c r="E1" s="237"/>
      <c r="F1" s="237"/>
      <c r="G1" s="237"/>
    </row>
    <row r="2" spans="1:7" ht="24.95" customHeight="1" x14ac:dyDescent="0.2">
      <c r="A2" s="50" t="s">
        <v>7</v>
      </c>
      <c r="B2" s="49"/>
      <c r="C2" s="239"/>
      <c r="D2" s="239"/>
      <c r="E2" s="239"/>
      <c r="F2" s="239"/>
      <c r="G2" s="240"/>
    </row>
    <row r="3" spans="1:7" ht="24.95" customHeight="1" x14ac:dyDescent="0.2">
      <c r="A3" s="50" t="s">
        <v>8</v>
      </c>
      <c r="B3" s="49"/>
      <c r="C3" s="239"/>
      <c r="D3" s="239"/>
      <c r="E3" s="239"/>
      <c r="F3" s="239"/>
      <c r="G3" s="240"/>
    </row>
    <row r="4" spans="1:7" ht="24.95" customHeight="1" x14ac:dyDescent="0.2">
      <c r="A4" s="50" t="s">
        <v>9</v>
      </c>
      <c r="B4" s="49"/>
      <c r="C4" s="239"/>
      <c r="D4" s="239"/>
      <c r="E4" s="239"/>
      <c r="F4" s="239"/>
      <c r="G4" s="24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97"/>
  <sheetViews>
    <sheetView workbookViewId="0">
      <pane ySplit="7" topLeftCell="A384" activePane="bottomLeft" state="frozen"/>
      <selection pane="bottomLeft" activeCell="C385" sqref="C385:G385"/>
    </sheetView>
  </sheetViews>
  <sheetFormatPr defaultRowHeight="12.75" outlineLevelRow="1" x14ac:dyDescent="0.2"/>
  <cols>
    <col min="1" max="1" width="3.42578125" customWidth="1" collapsed="1"/>
    <col min="2" max="2" width="12.5703125" style="121" customWidth="1" collapsed="1"/>
    <col min="3" max="3" width="63.28515625" style="121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  <col min="53" max="53" width="98.7109375" customWidth="1" collapsed="1"/>
  </cols>
  <sheetData>
    <row r="1" spans="1:60" ht="15.75" customHeight="1" x14ac:dyDescent="0.25">
      <c r="A1" s="251" t="s">
        <v>107</v>
      </c>
      <c r="B1" s="251"/>
      <c r="C1" s="251"/>
      <c r="D1" s="251"/>
      <c r="E1" s="251"/>
      <c r="F1" s="251"/>
      <c r="G1" s="251"/>
      <c r="AG1" t="s">
        <v>108</v>
      </c>
    </row>
    <row r="2" spans="1:60" ht="24.95" customHeight="1" x14ac:dyDescent="0.2">
      <c r="A2" s="139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109</v>
      </c>
    </row>
    <row r="3" spans="1:60" ht="24.95" customHeight="1" x14ac:dyDescent="0.2">
      <c r="A3" s="139" t="s">
        <v>8</v>
      </c>
      <c r="B3" s="49" t="s">
        <v>47</v>
      </c>
      <c r="C3" s="252" t="s">
        <v>48</v>
      </c>
      <c r="D3" s="253"/>
      <c r="E3" s="253"/>
      <c r="F3" s="253"/>
      <c r="G3" s="254"/>
      <c r="AC3" s="121" t="s">
        <v>109</v>
      </c>
      <c r="AG3" t="s">
        <v>110</v>
      </c>
    </row>
    <row r="4" spans="1:60" ht="24.95" customHeight="1" x14ac:dyDescent="0.2">
      <c r="A4" s="140" t="s">
        <v>9</v>
      </c>
      <c r="B4" s="141" t="s">
        <v>47</v>
      </c>
      <c r="C4" s="255" t="s">
        <v>48</v>
      </c>
      <c r="D4" s="256"/>
      <c r="E4" s="256"/>
      <c r="F4" s="256"/>
      <c r="G4" s="257"/>
      <c r="AG4" t="s">
        <v>111</v>
      </c>
    </row>
    <row r="5" spans="1:60" x14ac:dyDescent="0.2">
      <c r="D5" s="10"/>
    </row>
    <row r="6" spans="1:60" ht="38.25" x14ac:dyDescent="0.2">
      <c r="A6" s="143" t="s">
        <v>112</v>
      </c>
      <c r="B6" s="145" t="s">
        <v>113</v>
      </c>
      <c r="C6" s="145" t="s">
        <v>114</v>
      </c>
      <c r="D6" s="144" t="s">
        <v>115</v>
      </c>
      <c r="E6" s="143" t="s">
        <v>116</v>
      </c>
      <c r="F6" s="142" t="s">
        <v>117</v>
      </c>
      <c r="G6" s="143" t="s">
        <v>29</v>
      </c>
      <c r="H6" s="146" t="s">
        <v>30</v>
      </c>
      <c r="I6" s="146" t="s">
        <v>118</v>
      </c>
      <c r="J6" s="146" t="s">
        <v>31</v>
      </c>
      <c r="K6" s="146" t="s">
        <v>119</v>
      </c>
      <c r="L6" s="146" t="s">
        <v>120</v>
      </c>
      <c r="M6" s="146" t="s">
        <v>121</v>
      </c>
      <c r="N6" s="146" t="s">
        <v>122</v>
      </c>
      <c r="O6" s="146" t="s">
        <v>123</v>
      </c>
      <c r="P6" s="146" t="s">
        <v>124</v>
      </c>
      <c r="Q6" s="146" t="s">
        <v>125</v>
      </c>
      <c r="R6" s="146" t="s">
        <v>126</v>
      </c>
      <c r="S6" s="146" t="s">
        <v>127</v>
      </c>
      <c r="T6" s="146" t="s">
        <v>128</v>
      </c>
      <c r="U6" s="146" t="s">
        <v>129</v>
      </c>
      <c r="V6" s="146" t="s">
        <v>130</v>
      </c>
      <c r="W6" s="146" t="s">
        <v>131</v>
      </c>
      <c r="X6" s="146" t="s">
        <v>132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133</v>
      </c>
      <c r="B8" s="163" t="s">
        <v>55</v>
      </c>
      <c r="C8" s="178" t="s">
        <v>56</v>
      </c>
      <c r="D8" s="164"/>
      <c r="E8" s="165"/>
      <c r="F8" s="166"/>
      <c r="G8" s="166">
        <f>SUMIF(AG9:AG23,"&lt;&gt;NOR",G9:G23)</f>
        <v>0</v>
      </c>
      <c r="H8" s="166"/>
      <c r="I8" s="166">
        <f>SUM(I9:I23)</f>
        <v>0</v>
      </c>
      <c r="J8" s="166"/>
      <c r="K8" s="166">
        <f>SUM(K9:K23)</f>
        <v>0</v>
      </c>
      <c r="L8" s="166"/>
      <c r="M8" s="166">
        <f>SUM(M9:M23)</f>
        <v>0</v>
      </c>
      <c r="N8" s="166"/>
      <c r="O8" s="166">
        <f>SUM(O9:O23)</f>
        <v>0</v>
      </c>
      <c r="P8" s="166"/>
      <c r="Q8" s="166">
        <f>SUM(Q9:Q23)</f>
        <v>0</v>
      </c>
      <c r="R8" s="166"/>
      <c r="S8" s="166"/>
      <c r="T8" s="167"/>
      <c r="U8" s="161"/>
      <c r="V8" s="161">
        <f>SUM(V9:V23)</f>
        <v>0</v>
      </c>
      <c r="W8" s="161"/>
      <c r="X8" s="161"/>
      <c r="AG8" t="s">
        <v>134</v>
      </c>
    </row>
    <row r="9" spans="1:60" outlineLevel="1" x14ac:dyDescent="0.2">
      <c r="A9" s="168">
        <v>1</v>
      </c>
      <c r="B9" s="169" t="s">
        <v>135</v>
      </c>
      <c r="C9" s="179" t="s">
        <v>136</v>
      </c>
      <c r="D9" s="170" t="s">
        <v>137</v>
      </c>
      <c r="E9" s="171">
        <v>0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/>
      <c r="S9" s="173" t="s">
        <v>138</v>
      </c>
      <c r="T9" s="174" t="s">
        <v>139</v>
      </c>
      <c r="U9" s="157">
        <v>0</v>
      </c>
      <c r="V9" s="157">
        <f>ROUND(E9*U9,2)</f>
        <v>0</v>
      </c>
      <c r="W9" s="157"/>
      <c r="X9" s="157" t="s">
        <v>140</v>
      </c>
      <c r="Y9" s="147"/>
      <c r="Z9" s="147"/>
      <c r="AA9" s="147"/>
      <c r="AB9" s="147"/>
      <c r="AC9" s="147"/>
      <c r="AD9" s="147"/>
      <c r="AE9" s="147"/>
      <c r="AF9" s="147"/>
      <c r="AG9" s="147" t="s">
        <v>141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80" t="s">
        <v>142</v>
      </c>
      <c r="D10" s="159"/>
      <c r="E10" s="160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143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2.5" outlineLevel="1" x14ac:dyDescent="0.2">
      <c r="A11" s="154"/>
      <c r="B11" s="155"/>
      <c r="C11" s="180" t="s">
        <v>144</v>
      </c>
      <c r="D11" s="159"/>
      <c r="E11" s="160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7"/>
      <c r="Z11" s="147"/>
      <c r="AA11" s="147"/>
      <c r="AB11" s="147"/>
      <c r="AC11" s="147"/>
      <c r="AD11" s="147"/>
      <c r="AE11" s="147"/>
      <c r="AF11" s="147"/>
      <c r="AG11" s="147" t="s">
        <v>143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33.75" outlineLevel="1" x14ac:dyDescent="0.2">
      <c r="A12" s="154"/>
      <c r="B12" s="155"/>
      <c r="C12" s="180" t="s">
        <v>145</v>
      </c>
      <c r="D12" s="159"/>
      <c r="E12" s="160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7"/>
      <c r="Z12" s="147"/>
      <c r="AA12" s="147"/>
      <c r="AB12" s="147"/>
      <c r="AC12" s="147"/>
      <c r="AD12" s="147"/>
      <c r="AE12" s="147"/>
      <c r="AF12" s="147"/>
      <c r="AG12" s="147" t="s">
        <v>143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22.5" outlineLevel="1" x14ac:dyDescent="0.2">
      <c r="A13" s="154"/>
      <c r="B13" s="155"/>
      <c r="C13" s="180" t="s">
        <v>146</v>
      </c>
      <c r="D13" s="159"/>
      <c r="E13" s="160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143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2.5" outlineLevel="1" x14ac:dyDescent="0.2">
      <c r="A14" s="154"/>
      <c r="B14" s="155"/>
      <c r="C14" s="180" t="s">
        <v>147</v>
      </c>
      <c r="D14" s="159"/>
      <c r="E14" s="160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7"/>
      <c r="Z14" s="147"/>
      <c r="AA14" s="147"/>
      <c r="AB14" s="147"/>
      <c r="AC14" s="147"/>
      <c r="AD14" s="147"/>
      <c r="AE14" s="147"/>
      <c r="AF14" s="147"/>
      <c r="AG14" s="147" t="s">
        <v>143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33.75" outlineLevel="1" x14ac:dyDescent="0.2">
      <c r="A15" s="154"/>
      <c r="B15" s="155"/>
      <c r="C15" s="180" t="s">
        <v>148</v>
      </c>
      <c r="D15" s="159"/>
      <c r="E15" s="160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143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54"/>
      <c r="B16" s="155"/>
      <c r="C16" s="180" t="s">
        <v>149</v>
      </c>
      <c r="D16" s="159"/>
      <c r="E16" s="160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7"/>
      <c r="Z16" s="147"/>
      <c r="AA16" s="147"/>
      <c r="AB16" s="147"/>
      <c r="AC16" s="147"/>
      <c r="AD16" s="147"/>
      <c r="AE16" s="147"/>
      <c r="AF16" s="147"/>
      <c r="AG16" s="147" t="s">
        <v>143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 x14ac:dyDescent="0.2">
      <c r="A17" s="154"/>
      <c r="B17" s="155"/>
      <c r="C17" s="180" t="s">
        <v>150</v>
      </c>
      <c r="D17" s="159"/>
      <c r="E17" s="160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143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33.75" outlineLevel="1" x14ac:dyDescent="0.2">
      <c r="A18" s="154"/>
      <c r="B18" s="155"/>
      <c r="C18" s="180" t="s">
        <v>151</v>
      </c>
      <c r="D18" s="159"/>
      <c r="E18" s="160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7"/>
      <c r="Z18" s="147"/>
      <c r="AA18" s="147"/>
      <c r="AB18" s="147"/>
      <c r="AC18" s="147"/>
      <c r="AD18" s="147"/>
      <c r="AE18" s="147"/>
      <c r="AF18" s="147"/>
      <c r="AG18" s="147" t="s">
        <v>143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45" outlineLevel="1" x14ac:dyDescent="0.2">
      <c r="A19" s="154"/>
      <c r="B19" s="155"/>
      <c r="C19" s="180" t="s">
        <v>152</v>
      </c>
      <c r="D19" s="159"/>
      <c r="E19" s="160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143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80" t="s">
        <v>153</v>
      </c>
      <c r="D20" s="159"/>
      <c r="E20" s="160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7"/>
      <c r="Z20" s="147"/>
      <c r="AA20" s="147"/>
      <c r="AB20" s="147"/>
      <c r="AC20" s="147"/>
      <c r="AD20" s="147"/>
      <c r="AE20" s="147"/>
      <c r="AF20" s="147"/>
      <c r="AG20" s="147" t="s">
        <v>143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2.5" outlineLevel="1" x14ac:dyDescent="0.2">
      <c r="A21" s="154"/>
      <c r="B21" s="155"/>
      <c r="C21" s="180" t="s">
        <v>154</v>
      </c>
      <c r="D21" s="159"/>
      <c r="E21" s="160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143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1" x14ac:dyDescent="0.2">
      <c r="A22" s="154"/>
      <c r="B22" s="155"/>
      <c r="C22" s="180" t="s">
        <v>155</v>
      </c>
      <c r="D22" s="159"/>
      <c r="E22" s="160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7"/>
      <c r="Z22" s="147"/>
      <c r="AA22" s="147"/>
      <c r="AB22" s="147"/>
      <c r="AC22" s="147"/>
      <c r="AD22" s="147"/>
      <c r="AE22" s="147"/>
      <c r="AF22" s="147"/>
      <c r="AG22" s="147" t="s">
        <v>143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43"/>
      <c r="D23" s="244"/>
      <c r="E23" s="244"/>
      <c r="F23" s="244"/>
      <c r="G23" s="244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156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x14ac:dyDescent="0.2">
      <c r="A24" s="162" t="s">
        <v>133</v>
      </c>
      <c r="B24" s="163" t="s">
        <v>57</v>
      </c>
      <c r="C24" s="178" t="s">
        <v>58</v>
      </c>
      <c r="D24" s="164"/>
      <c r="E24" s="165"/>
      <c r="F24" s="166"/>
      <c r="G24" s="166">
        <f>SUMIF(AG25:AG70,"&lt;&gt;NOR",G25:G70)</f>
        <v>0</v>
      </c>
      <c r="H24" s="166"/>
      <c r="I24" s="166">
        <f>SUM(I25:I70)</f>
        <v>0</v>
      </c>
      <c r="J24" s="166"/>
      <c r="K24" s="166">
        <f>SUM(K25:K70)</f>
        <v>0</v>
      </c>
      <c r="L24" s="166"/>
      <c r="M24" s="166">
        <f>SUM(M25:M70)</f>
        <v>0</v>
      </c>
      <c r="N24" s="166"/>
      <c r="O24" s="166">
        <f>SUM(O25:O70)</f>
        <v>12.24</v>
      </c>
      <c r="P24" s="166"/>
      <c r="Q24" s="166">
        <f>SUM(Q25:Q70)</f>
        <v>0</v>
      </c>
      <c r="R24" s="166"/>
      <c r="S24" s="166"/>
      <c r="T24" s="167"/>
      <c r="U24" s="161"/>
      <c r="V24" s="161">
        <f>SUM(V25:V70)</f>
        <v>0</v>
      </c>
      <c r="W24" s="161"/>
      <c r="X24" s="161"/>
      <c r="AG24" t="s">
        <v>134</v>
      </c>
    </row>
    <row r="25" spans="1:60" outlineLevel="1" x14ac:dyDescent="0.2">
      <c r="A25" s="168">
        <v>2</v>
      </c>
      <c r="B25" s="169" t="s">
        <v>157</v>
      </c>
      <c r="C25" s="179" t="s">
        <v>158</v>
      </c>
      <c r="D25" s="170" t="s">
        <v>159</v>
      </c>
      <c r="E25" s="171">
        <v>612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0</v>
      </c>
      <c r="O25" s="173">
        <f>ROUND(E25*N25,2)</f>
        <v>0</v>
      </c>
      <c r="P25" s="173">
        <v>0</v>
      </c>
      <c r="Q25" s="173">
        <f>ROUND(E25*P25,2)</f>
        <v>0</v>
      </c>
      <c r="R25" s="173"/>
      <c r="S25" s="173" t="s">
        <v>160</v>
      </c>
      <c r="T25" s="174" t="s">
        <v>160</v>
      </c>
      <c r="U25" s="157">
        <v>0</v>
      </c>
      <c r="V25" s="157">
        <f>ROUND(E25*U25,2)</f>
        <v>0</v>
      </c>
      <c r="W25" s="157"/>
      <c r="X25" s="157" t="s">
        <v>140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161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80" t="s">
        <v>162</v>
      </c>
      <c r="D26" s="159"/>
      <c r="E26" s="160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7"/>
      <c r="Z26" s="147"/>
      <c r="AA26" s="147"/>
      <c r="AB26" s="147"/>
      <c r="AC26" s="147"/>
      <c r="AD26" s="147"/>
      <c r="AE26" s="147"/>
      <c r="AF26" s="147"/>
      <c r="AG26" s="147" t="s">
        <v>143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80" t="s">
        <v>163</v>
      </c>
      <c r="D27" s="159"/>
      <c r="E27" s="160">
        <v>612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143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243"/>
      <c r="D28" s="244"/>
      <c r="E28" s="244"/>
      <c r="F28" s="244"/>
      <c r="G28" s="244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7"/>
      <c r="Z28" s="147"/>
      <c r="AA28" s="147"/>
      <c r="AB28" s="147"/>
      <c r="AC28" s="147"/>
      <c r="AD28" s="147"/>
      <c r="AE28" s="147"/>
      <c r="AF28" s="147"/>
      <c r="AG28" s="147" t="s">
        <v>156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68">
        <v>3</v>
      </c>
      <c r="B29" s="169" t="s">
        <v>164</v>
      </c>
      <c r="C29" s="179" t="s">
        <v>165</v>
      </c>
      <c r="D29" s="170" t="s">
        <v>159</v>
      </c>
      <c r="E29" s="171">
        <v>830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0</v>
      </c>
      <c r="O29" s="173">
        <f>ROUND(E29*N29,2)</f>
        <v>0</v>
      </c>
      <c r="P29" s="173">
        <v>0</v>
      </c>
      <c r="Q29" s="173">
        <f>ROUND(E29*P29,2)</f>
        <v>0</v>
      </c>
      <c r="R29" s="173"/>
      <c r="S29" s="173" t="s">
        <v>160</v>
      </c>
      <c r="T29" s="174" t="s">
        <v>160</v>
      </c>
      <c r="U29" s="157">
        <v>0</v>
      </c>
      <c r="V29" s="157">
        <f>ROUND(E29*U29,2)</f>
        <v>0</v>
      </c>
      <c r="W29" s="157"/>
      <c r="X29" s="157" t="s">
        <v>140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161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80" t="s">
        <v>162</v>
      </c>
      <c r="D30" s="159"/>
      <c r="E30" s="160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7"/>
      <c r="Z30" s="147"/>
      <c r="AA30" s="147"/>
      <c r="AB30" s="147"/>
      <c r="AC30" s="147"/>
      <c r="AD30" s="147"/>
      <c r="AE30" s="147"/>
      <c r="AF30" s="147"/>
      <c r="AG30" s="147" t="s">
        <v>143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80" t="s">
        <v>166</v>
      </c>
      <c r="D31" s="159"/>
      <c r="E31" s="160">
        <v>830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7"/>
      <c r="Z31" s="147"/>
      <c r="AA31" s="147"/>
      <c r="AB31" s="147"/>
      <c r="AC31" s="147"/>
      <c r="AD31" s="147"/>
      <c r="AE31" s="147"/>
      <c r="AF31" s="147"/>
      <c r="AG31" s="147" t="s">
        <v>143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243"/>
      <c r="D32" s="244"/>
      <c r="E32" s="244"/>
      <c r="F32" s="244"/>
      <c r="G32" s="244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156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68">
        <v>4</v>
      </c>
      <c r="B33" s="169" t="s">
        <v>167</v>
      </c>
      <c r="C33" s="179" t="s">
        <v>168</v>
      </c>
      <c r="D33" s="170" t="s">
        <v>159</v>
      </c>
      <c r="E33" s="171">
        <v>1216.2</v>
      </c>
      <c r="F33" s="172"/>
      <c r="G33" s="173">
        <f>ROUND(E33*F33,2)</f>
        <v>0</v>
      </c>
      <c r="H33" s="172"/>
      <c r="I33" s="173">
        <f>ROUND(E33*H33,2)</f>
        <v>0</v>
      </c>
      <c r="J33" s="172"/>
      <c r="K33" s="173">
        <f>ROUND(E33*J33,2)</f>
        <v>0</v>
      </c>
      <c r="L33" s="173">
        <v>21</v>
      </c>
      <c r="M33" s="173">
        <f>G33*(1+L33/100)</f>
        <v>0</v>
      </c>
      <c r="N33" s="173">
        <v>0</v>
      </c>
      <c r="O33" s="173">
        <f>ROUND(E33*N33,2)</f>
        <v>0</v>
      </c>
      <c r="P33" s="173">
        <v>0</v>
      </c>
      <c r="Q33" s="173">
        <f>ROUND(E33*P33,2)</f>
        <v>0</v>
      </c>
      <c r="R33" s="173"/>
      <c r="S33" s="173" t="s">
        <v>160</v>
      </c>
      <c r="T33" s="174" t="s">
        <v>160</v>
      </c>
      <c r="U33" s="157">
        <v>0</v>
      </c>
      <c r="V33" s="157">
        <f>ROUND(E33*U33,2)</f>
        <v>0</v>
      </c>
      <c r="W33" s="157"/>
      <c r="X33" s="157" t="s">
        <v>140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161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80" t="s">
        <v>162</v>
      </c>
      <c r="D34" s="159"/>
      <c r="E34" s="160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7"/>
      <c r="Z34" s="147"/>
      <c r="AA34" s="147"/>
      <c r="AB34" s="147"/>
      <c r="AC34" s="147"/>
      <c r="AD34" s="147"/>
      <c r="AE34" s="147"/>
      <c r="AF34" s="147"/>
      <c r="AG34" s="147" t="s">
        <v>143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80" t="s">
        <v>169</v>
      </c>
      <c r="D35" s="159"/>
      <c r="E35" s="160">
        <v>1216.2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143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243"/>
      <c r="D36" s="244"/>
      <c r="E36" s="244"/>
      <c r="F36" s="244"/>
      <c r="G36" s="244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7"/>
      <c r="Z36" s="147"/>
      <c r="AA36" s="147"/>
      <c r="AB36" s="147"/>
      <c r="AC36" s="147"/>
      <c r="AD36" s="147"/>
      <c r="AE36" s="147"/>
      <c r="AF36" s="147"/>
      <c r="AG36" s="147" t="s">
        <v>156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68">
        <v>5</v>
      </c>
      <c r="B37" s="169" t="s">
        <v>170</v>
      </c>
      <c r="C37" s="179" t="s">
        <v>171</v>
      </c>
      <c r="D37" s="170" t="s">
        <v>159</v>
      </c>
      <c r="E37" s="171">
        <v>221.9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73">
        <v>0</v>
      </c>
      <c r="O37" s="173">
        <f>ROUND(E37*N37,2)</f>
        <v>0</v>
      </c>
      <c r="P37" s="173">
        <v>0</v>
      </c>
      <c r="Q37" s="173">
        <f>ROUND(E37*P37,2)</f>
        <v>0</v>
      </c>
      <c r="R37" s="173"/>
      <c r="S37" s="173" t="s">
        <v>160</v>
      </c>
      <c r="T37" s="174" t="s">
        <v>160</v>
      </c>
      <c r="U37" s="157">
        <v>0</v>
      </c>
      <c r="V37" s="157">
        <f>ROUND(E37*U37,2)</f>
        <v>0</v>
      </c>
      <c r="W37" s="157"/>
      <c r="X37" s="157" t="s">
        <v>140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161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80" t="s">
        <v>162</v>
      </c>
      <c r="D38" s="159"/>
      <c r="E38" s="160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143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80" t="s">
        <v>172</v>
      </c>
      <c r="D39" s="159"/>
      <c r="E39" s="160">
        <v>221.9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7"/>
      <c r="Z39" s="147"/>
      <c r="AA39" s="147"/>
      <c r="AB39" s="147"/>
      <c r="AC39" s="147"/>
      <c r="AD39" s="147"/>
      <c r="AE39" s="147"/>
      <c r="AF39" s="147"/>
      <c r="AG39" s="147" t="s">
        <v>143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43"/>
      <c r="D40" s="244"/>
      <c r="E40" s="244"/>
      <c r="F40" s="244"/>
      <c r="G40" s="244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156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68">
        <v>6</v>
      </c>
      <c r="B41" s="169" t="s">
        <v>173</v>
      </c>
      <c r="C41" s="179" t="s">
        <v>174</v>
      </c>
      <c r="D41" s="170" t="s">
        <v>159</v>
      </c>
      <c r="E41" s="171">
        <v>608.1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73">
        <v>0</v>
      </c>
      <c r="O41" s="173">
        <f>ROUND(E41*N41,2)</f>
        <v>0</v>
      </c>
      <c r="P41" s="173">
        <v>0</v>
      </c>
      <c r="Q41" s="173">
        <f>ROUND(E41*P41,2)</f>
        <v>0</v>
      </c>
      <c r="R41" s="173"/>
      <c r="S41" s="173" t="s">
        <v>160</v>
      </c>
      <c r="T41" s="174" t="s">
        <v>160</v>
      </c>
      <c r="U41" s="157">
        <v>0</v>
      </c>
      <c r="V41" s="157">
        <f>ROUND(E41*U41,2)</f>
        <v>0</v>
      </c>
      <c r="W41" s="157"/>
      <c r="X41" s="157" t="s">
        <v>140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161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80" t="s">
        <v>162</v>
      </c>
      <c r="D42" s="159"/>
      <c r="E42" s="160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143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80" t="s">
        <v>175</v>
      </c>
      <c r="D43" s="159"/>
      <c r="E43" s="160">
        <v>608.1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7"/>
      <c r="Z43" s="147"/>
      <c r="AA43" s="147"/>
      <c r="AB43" s="147"/>
      <c r="AC43" s="147"/>
      <c r="AD43" s="147"/>
      <c r="AE43" s="147"/>
      <c r="AF43" s="147"/>
      <c r="AG43" s="147" t="s">
        <v>143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43"/>
      <c r="D44" s="244"/>
      <c r="E44" s="244"/>
      <c r="F44" s="244"/>
      <c r="G44" s="244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156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68">
        <v>7</v>
      </c>
      <c r="B45" s="169" t="s">
        <v>176</v>
      </c>
      <c r="C45" s="179" t="s">
        <v>177</v>
      </c>
      <c r="D45" s="170" t="s">
        <v>159</v>
      </c>
      <c r="E45" s="171">
        <v>830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21</v>
      </c>
      <c r="M45" s="173">
        <f>G45*(1+L45/100)</f>
        <v>0</v>
      </c>
      <c r="N45" s="173">
        <v>0</v>
      </c>
      <c r="O45" s="173">
        <f>ROUND(E45*N45,2)</f>
        <v>0</v>
      </c>
      <c r="P45" s="173">
        <v>0</v>
      </c>
      <c r="Q45" s="173">
        <f>ROUND(E45*P45,2)</f>
        <v>0</v>
      </c>
      <c r="R45" s="173"/>
      <c r="S45" s="173" t="s">
        <v>160</v>
      </c>
      <c r="T45" s="174" t="s">
        <v>160</v>
      </c>
      <c r="U45" s="157">
        <v>0</v>
      </c>
      <c r="V45" s="157">
        <f>ROUND(E45*U45,2)</f>
        <v>0</v>
      </c>
      <c r="W45" s="157"/>
      <c r="X45" s="157" t="s">
        <v>140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161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180" t="s">
        <v>162</v>
      </c>
      <c r="D46" s="159"/>
      <c r="E46" s="160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7"/>
      <c r="Z46" s="147"/>
      <c r="AA46" s="147"/>
      <c r="AB46" s="147"/>
      <c r="AC46" s="147"/>
      <c r="AD46" s="147"/>
      <c r="AE46" s="147"/>
      <c r="AF46" s="147"/>
      <c r="AG46" s="147" t="s">
        <v>143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80" t="s">
        <v>166</v>
      </c>
      <c r="D47" s="159"/>
      <c r="E47" s="160">
        <v>830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7"/>
      <c r="Z47" s="147"/>
      <c r="AA47" s="147"/>
      <c r="AB47" s="147"/>
      <c r="AC47" s="147"/>
      <c r="AD47" s="147"/>
      <c r="AE47" s="147"/>
      <c r="AF47" s="147"/>
      <c r="AG47" s="147" t="s">
        <v>143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243"/>
      <c r="D48" s="244"/>
      <c r="E48" s="244"/>
      <c r="F48" s="244"/>
      <c r="G48" s="244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7"/>
      <c r="Z48" s="147"/>
      <c r="AA48" s="147"/>
      <c r="AB48" s="147"/>
      <c r="AC48" s="147"/>
      <c r="AD48" s="147"/>
      <c r="AE48" s="147"/>
      <c r="AF48" s="147"/>
      <c r="AG48" s="147" t="s">
        <v>156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68">
        <v>8</v>
      </c>
      <c r="B49" s="169" t="s">
        <v>178</v>
      </c>
      <c r="C49" s="179" t="s">
        <v>179</v>
      </c>
      <c r="D49" s="170" t="s">
        <v>159</v>
      </c>
      <c r="E49" s="171">
        <v>608.1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73">
        <v>0</v>
      </c>
      <c r="O49" s="173">
        <f>ROUND(E49*N49,2)</f>
        <v>0</v>
      </c>
      <c r="P49" s="173">
        <v>0</v>
      </c>
      <c r="Q49" s="173">
        <f>ROUND(E49*P49,2)</f>
        <v>0</v>
      </c>
      <c r="R49" s="173"/>
      <c r="S49" s="173" t="s">
        <v>160</v>
      </c>
      <c r="T49" s="174" t="s">
        <v>160</v>
      </c>
      <c r="U49" s="157">
        <v>0</v>
      </c>
      <c r="V49" s="157">
        <f>ROUND(E49*U49,2)</f>
        <v>0</v>
      </c>
      <c r="W49" s="157"/>
      <c r="X49" s="157" t="s">
        <v>140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161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241" t="s">
        <v>180</v>
      </c>
      <c r="D50" s="242"/>
      <c r="E50" s="242"/>
      <c r="F50" s="242"/>
      <c r="G50" s="242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7"/>
      <c r="Z50" s="147"/>
      <c r="AA50" s="147"/>
      <c r="AB50" s="147"/>
      <c r="AC50" s="147"/>
      <c r="AD50" s="147"/>
      <c r="AE50" s="147"/>
      <c r="AF50" s="147"/>
      <c r="AG50" s="147" t="s">
        <v>181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180" t="s">
        <v>162</v>
      </c>
      <c r="D51" s="159"/>
      <c r="E51" s="160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7"/>
      <c r="Z51" s="147"/>
      <c r="AA51" s="147"/>
      <c r="AB51" s="147"/>
      <c r="AC51" s="147"/>
      <c r="AD51" s="147"/>
      <c r="AE51" s="147"/>
      <c r="AF51" s="147"/>
      <c r="AG51" s="147" t="s">
        <v>143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180" t="s">
        <v>175</v>
      </c>
      <c r="D52" s="159"/>
      <c r="E52" s="160">
        <v>608.1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7"/>
      <c r="Z52" s="147"/>
      <c r="AA52" s="147"/>
      <c r="AB52" s="147"/>
      <c r="AC52" s="147"/>
      <c r="AD52" s="147"/>
      <c r="AE52" s="147"/>
      <c r="AF52" s="147"/>
      <c r="AG52" s="147" t="s">
        <v>143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243"/>
      <c r="D53" s="244"/>
      <c r="E53" s="244"/>
      <c r="F53" s="244"/>
      <c r="G53" s="244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7"/>
      <c r="Z53" s="147"/>
      <c r="AA53" s="147"/>
      <c r="AB53" s="147"/>
      <c r="AC53" s="147"/>
      <c r="AD53" s="147"/>
      <c r="AE53" s="147"/>
      <c r="AF53" s="147"/>
      <c r="AG53" s="147" t="s">
        <v>156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68">
        <v>9</v>
      </c>
      <c r="B54" s="169" t="s">
        <v>182</v>
      </c>
      <c r="C54" s="179" t="s">
        <v>183</v>
      </c>
      <c r="D54" s="170" t="s">
        <v>184</v>
      </c>
      <c r="E54" s="171">
        <v>2766.6666700000001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73">
        <v>0</v>
      </c>
      <c r="O54" s="173">
        <f>ROUND(E54*N54,2)</f>
        <v>0</v>
      </c>
      <c r="P54" s="173">
        <v>0</v>
      </c>
      <c r="Q54" s="173">
        <f>ROUND(E54*P54,2)</f>
        <v>0</v>
      </c>
      <c r="R54" s="173"/>
      <c r="S54" s="173" t="s">
        <v>160</v>
      </c>
      <c r="T54" s="174" t="s">
        <v>160</v>
      </c>
      <c r="U54" s="157">
        <v>0</v>
      </c>
      <c r="V54" s="157">
        <f>ROUND(E54*U54,2)</f>
        <v>0</v>
      </c>
      <c r="W54" s="157"/>
      <c r="X54" s="157" t="s">
        <v>140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161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80" t="s">
        <v>162</v>
      </c>
      <c r="D55" s="159"/>
      <c r="E55" s="160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7"/>
      <c r="Z55" s="147"/>
      <c r="AA55" s="147"/>
      <c r="AB55" s="147"/>
      <c r="AC55" s="147"/>
      <c r="AD55" s="147"/>
      <c r="AE55" s="147"/>
      <c r="AF55" s="147"/>
      <c r="AG55" s="147" t="s">
        <v>143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80" t="s">
        <v>185</v>
      </c>
      <c r="D56" s="159"/>
      <c r="E56" s="160">
        <v>2766.6666700000001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143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243"/>
      <c r="D57" s="244"/>
      <c r="E57" s="244"/>
      <c r="F57" s="244"/>
      <c r="G57" s="244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7"/>
      <c r="Z57" s="147"/>
      <c r="AA57" s="147"/>
      <c r="AB57" s="147"/>
      <c r="AC57" s="147"/>
      <c r="AD57" s="147"/>
      <c r="AE57" s="147"/>
      <c r="AF57" s="147"/>
      <c r="AG57" s="147" t="s">
        <v>156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68">
        <v>10</v>
      </c>
      <c r="B58" s="169" t="s">
        <v>186</v>
      </c>
      <c r="C58" s="179" t="s">
        <v>187</v>
      </c>
      <c r="D58" s="170" t="s">
        <v>184</v>
      </c>
      <c r="E58" s="171">
        <v>2766.6666700000001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21</v>
      </c>
      <c r="M58" s="173">
        <f>G58*(1+L58/100)</f>
        <v>0</v>
      </c>
      <c r="N58" s="173">
        <v>0</v>
      </c>
      <c r="O58" s="173">
        <f>ROUND(E58*N58,2)</f>
        <v>0</v>
      </c>
      <c r="P58" s="173">
        <v>0</v>
      </c>
      <c r="Q58" s="173">
        <f>ROUND(E58*P58,2)</f>
        <v>0</v>
      </c>
      <c r="R58" s="173"/>
      <c r="S58" s="173" t="s">
        <v>160</v>
      </c>
      <c r="T58" s="174" t="s">
        <v>160</v>
      </c>
      <c r="U58" s="157">
        <v>0</v>
      </c>
      <c r="V58" s="157">
        <f>ROUND(E58*U58,2)</f>
        <v>0</v>
      </c>
      <c r="W58" s="157"/>
      <c r="X58" s="157" t="s">
        <v>140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161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80" t="s">
        <v>162</v>
      </c>
      <c r="D59" s="159"/>
      <c r="E59" s="160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7"/>
      <c r="Z59" s="147"/>
      <c r="AA59" s="147"/>
      <c r="AB59" s="147"/>
      <c r="AC59" s="147"/>
      <c r="AD59" s="147"/>
      <c r="AE59" s="147"/>
      <c r="AF59" s="147"/>
      <c r="AG59" s="147" t="s">
        <v>143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80" t="s">
        <v>185</v>
      </c>
      <c r="D60" s="159"/>
      <c r="E60" s="160">
        <v>2766.6666700000001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143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243"/>
      <c r="D61" s="244"/>
      <c r="E61" s="244"/>
      <c r="F61" s="244"/>
      <c r="G61" s="244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7"/>
      <c r="Z61" s="147"/>
      <c r="AA61" s="147"/>
      <c r="AB61" s="147"/>
      <c r="AC61" s="147"/>
      <c r="AD61" s="147"/>
      <c r="AE61" s="147"/>
      <c r="AF61" s="147"/>
      <c r="AG61" s="147" t="s">
        <v>156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68">
        <v>11</v>
      </c>
      <c r="B62" s="169" t="s">
        <v>188</v>
      </c>
      <c r="C62" s="179" t="s">
        <v>189</v>
      </c>
      <c r="D62" s="170" t="s">
        <v>159</v>
      </c>
      <c r="E62" s="171">
        <v>830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3">
        <v>0</v>
      </c>
      <c r="O62" s="173">
        <f>ROUND(E62*N62,2)</f>
        <v>0</v>
      </c>
      <c r="P62" s="173">
        <v>0</v>
      </c>
      <c r="Q62" s="173">
        <f>ROUND(E62*P62,2)</f>
        <v>0</v>
      </c>
      <c r="R62" s="173"/>
      <c r="S62" s="173" t="s">
        <v>160</v>
      </c>
      <c r="T62" s="174" t="s">
        <v>160</v>
      </c>
      <c r="U62" s="157">
        <v>0</v>
      </c>
      <c r="V62" s="157">
        <f>ROUND(E62*U62,2)</f>
        <v>0</v>
      </c>
      <c r="W62" s="157"/>
      <c r="X62" s="157" t="s">
        <v>190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191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41" t="s">
        <v>192</v>
      </c>
      <c r="D63" s="242"/>
      <c r="E63" s="242"/>
      <c r="F63" s="242"/>
      <c r="G63" s="242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7"/>
      <c r="Z63" s="147"/>
      <c r="AA63" s="147"/>
      <c r="AB63" s="147"/>
      <c r="AC63" s="147"/>
      <c r="AD63" s="147"/>
      <c r="AE63" s="147"/>
      <c r="AF63" s="147"/>
      <c r="AG63" s="147" t="s">
        <v>181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80" t="s">
        <v>162</v>
      </c>
      <c r="D64" s="159"/>
      <c r="E64" s="160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143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80" t="s">
        <v>166</v>
      </c>
      <c r="D65" s="159"/>
      <c r="E65" s="160">
        <v>830</v>
      </c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7"/>
      <c r="Z65" s="147"/>
      <c r="AA65" s="147"/>
      <c r="AB65" s="147"/>
      <c r="AC65" s="147"/>
      <c r="AD65" s="147"/>
      <c r="AE65" s="147"/>
      <c r="AF65" s="147"/>
      <c r="AG65" s="147" t="s">
        <v>143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243"/>
      <c r="D66" s="244"/>
      <c r="E66" s="244"/>
      <c r="F66" s="244"/>
      <c r="G66" s="244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7"/>
      <c r="Z66" s="147"/>
      <c r="AA66" s="147"/>
      <c r="AB66" s="147"/>
      <c r="AC66" s="147"/>
      <c r="AD66" s="147"/>
      <c r="AE66" s="147"/>
      <c r="AF66" s="147"/>
      <c r="AG66" s="147" t="s">
        <v>156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68">
        <v>12</v>
      </c>
      <c r="B67" s="169" t="s">
        <v>193</v>
      </c>
      <c r="C67" s="179" t="s">
        <v>194</v>
      </c>
      <c r="D67" s="170" t="s">
        <v>195</v>
      </c>
      <c r="E67" s="171">
        <v>12.24</v>
      </c>
      <c r="F67" s="172"/>
      <c r="G67" s="173">
        <f>ROUND(E67*F67,2)</f>
        <v>0</v>
      </c>
      <c r="H67" s="172"/>
      <c r="I67" s="173">
        <f>ROUND(E67*H67,2)</f>
        <v>0</v>
      </c>
      <c r="J67" s="172"/>
      <c r="K67" s="173">
        <f>ROUND(E67*J67,2)</f>
        <v>0</v>
      </c>
      <c r="L67" s="173">
        <v>21</v>
      </c>
      <c r="M67" s="173">
        <f>G67*(1+L67/100)</f>
        <v>0</v>
      </c>
      <c r="N67" s="173">
        <v>1</v>
      </c>
      <c r="O67" s="173">
        <f>ROUND(E67*N67,2)</f>
        <v>12.24</v>
      </c>
      <c r="P67" s="173">
        <v>0</v>
      </c>
      <c r="Q67" s="173">
        <f>ROUND(E67*P67,2)</f>
        <v>0</v>
      </c>
      <c r="R67" s="173" t="s">
        <v>196</v>
      </c>
      <c r="S67" s="173" t="s">
        <v>160</v>
      </c>
      <c r="T67" s="174" t="s">
        <v>160</v>
      </c>
      <c r="U67" s="157">
        <v>0</v>
      </c>
      <c r="V67" s="157">
        <f>ROUND(E67*U67,2)</f>
        <v>0</v>
      </c>
      <c r="W67" s="157"/>
      <c r="X67" s="157" t="s">
        <v>197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198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80" t="s">
        <v>162</v>
      </c>
      <c r="D68" s="159"/>
      <c r="E68" s="160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7"/>
      <c r="Z68" s="147"/>
      <c r="AA68" s="147"/>
      <c r="AB68" s="147"/>
      <c r="AC68" s="147"/>
      <c r="AD68" s="147"/>
      <c r="AE68" s="147"/>
      <c r="AF68" s="147"/>
      <c r="AG68" s="147" t="s">
        <v>143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180" t="s">
        <v>199</v>
      </c>
      <c r="D69" s="159"/>
      <c r="E69" s="160">
        <v>12.24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7"/>
      <c r="Z69" s="147"/>
      <c r="AA69" s="147"/>
      <c r="AB69" s="147"/>
      <c r="AC69" s="147"/>
      <c r="AD69" s="147"/>
      <c r="AE69" s="147"/>
      <c r="AF69" s="147"/>
      <c r="AG69" s="147" t="s">
        <v>143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243"/>
      <c r="D70" s="244"/>
      <c r="E70" s="244"/>
      <c r="F70" s="244"/>
      <c r="G70" s="244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7"/>
      <c r="Z70" s="147"/>
      <c r="AA70" s="147"/>
      <c r="AB70" s="147"/>
      <c r="AC70" s="147"/>
      <c r="AD70" s="147"/>
      <c r="AE70" s="147"/>
      <c r="AF70" s="147"/>
      <c r="AG70" s="147" t="s">
        <v>156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x14ac:dyDescent="0.2">
      <c r="A71" s="162" t="s">
        <v>133</v>
      </c>
      <c r="B71" s="163" t="s">
        <v>59</v>
      </c>
      <c r="C71" s="178" t="s">
        <v>60</v>
      </c>
      <c r="D71" s="164"/>
      <c r="E71" s="165"/>
      <c r="F71" s="166"/>
      <c r="G71" s="166">
        <f>SUMIF(AG72:AG137,"&lt;&gt;NOR",G72:G137)</f>
        <v>0</v>
      </c>
      <c r="H71" s="166"/>
      <c r="I71" s="166">
        <f>SUM(I72:I137)</f>
        <v>0</v>
      </c>
      <c r="J71" s="166"/>
      <c r="K71" s="166">
        <f>SUM(K72:K137)</f>
        <v>0</v>
      </c>
      <c r="L71" s="166"/>
      <c r="M71" s="166">
        <f>SUM(M72:M137)</f>
        <v>0</v>
      </c>
      <c r="N71" s="166"/>
      <c r="O71" s="166">
        <f>SUM(O72:O137)</f>
        <v>576.77</v>
      </c>
      <c r="P71" s="166"/>
      <c r="Q71" s="166">
        <f>SUM(Q72:Q137)</f>
        <v>0</v>
      </c>
      <c r="R71" s="166"/>
      <c r="S71" s="166"/>
      <c r="T71" s="167"/>
      <c r="U71" s="161"/>
      <c r="V71" s="161">
        <f>SUM(V72:V137)</f>
        <v>0</v>
      </c>
      <c r="W71" s="161"/>
      <c r="X71" s="161"/>
      <c r="AG71" t="s">
        <v>134</v>
      </c>
    </row>
    <row r="72" spans="1:60" outlineLevel="1" x14ac:dyDescent="0.2">
      <c r="A72" s="168">
        <v>13</v>
      </c>
      <c r="B72" s="169" t="s">
        <v>200</v>
      </c>
      <c r="C72" s="179" t="s">
        <v>201</v>
      </c>
      <c r="D72" s="170" t="s">
        <v>184</v>
      </c>
      <c r="E72" s="171">
        <v>2766.6666700000001</v>
      </c>
      <c r="F72" s="172"/>
      <c r="G72" s="173">
        <f>ROUND(E72*F72,2)</f>
        <v>0</v>
      </c>
      <c r="H72" s="172"/>
      <c r="I72" s="173">
        <f>ROUND(E72*H72,2)</f>
        <v>0</v>
      </c>
      <c r="J72" s="172"/>
      <c r="K72" s="173">
        <f>ROUND(E72*J72,2)</f>
        <v>0</v>
      </c>
      <c r="L72" s="173">
        <v>21</v>
      </c>
      <c r="M72" s="173">
        <f>G72*(1+L72/100)</f>
        <v>0</v>
      </c>
      <c r="N72" s="173">
        <v>0</v>
      </c>
      <c r="O72" s="173">
        <f>ROUND(E72*N72,2)</f>
        <v>0</v>
      </c>
      <c r="P72" s="173">
        <v>0</v>
      </c>
      <c r="Q72" s="173">
        <f>ROUND(E72*P72,2)</f>
        <v>0</v>
      </c>
      <c r="R72" s="173"/>
      <c r="S72" s="173" t="s">
        <v>160</v>
      </c>
      <c r="T72" s="174" t="s">
        <v>160</v>
      </c>
      <c r="U72" s="157">
        <v>0</v>
      </c>
      <c r="V72" s="157">
        <f>ROUND(E72*U72,2)</f>
        <v>0</v>
      </c>
      <c r="W72" s="157"/>
      <c r="X72" s="157" t="s">
        <v>140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161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80" t="s">
        <v>162</v>
      </c>
      <c r="D73" s="159"/>
      <c r="E73" s="160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7"/>
      <c r="Z73" s="147"/>
      <c r="AA73" s="147"/>
      <c r="AB73" s="147"/>
      <c r="AC73" s="147"/>
      <c r="AD73" s="147"/>
      <c r="AE73" s="147"/>
      <c r="AF73" s="147"/>
      <c r="AG73" s="147" t="s">
        <v>143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80" t="s">
        <v>185</v>
      </c>
      <c r="D74" s="159"/>
      <c r="E74" s="160">
        <v>2766.6666700000001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7"/>
      <c r="Z74" s="147"/>
      <c r="AA74" s="147"/>
      <c r="AB74" s="147"/>
      <c r="AC74" s="147"/>
      <c r="AD74" s="147"/>
      <c r="AE74" s="147"/>
      <c r="AF74" s="147"/>
      <c r="AG74" s="147" t="s">
        <v>143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243"/>
      <c r="D75" s="244"/>
      <c r="E75" s="244"/>
      <c r="F75" s="244"/>
      <c r="G75" s="244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7"/>
      <c r="Z75" s="147"/>
      <c r="AA75" s="147"/>
      <c r="AB75" s="147"/>
      <c r="AC75" s="147"/>
      <c r="AD75" s="147"/>
      <c r="AE75" s="147"/>
      <c r="AF75" s="147"/>
      <c r="AG75" s="147" t="s">
        <v>156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68">
        <v>14</v>
      </c>
      <c r="B76" s="169" t="s">
        <v>202</v>
      </c>
      <c r="C76" s="179" t="s">
        <v>203</v>
      </c>
      <c r="D76" s="170" t="s">
        <v>159</v>
      </c>
      <c r="E76" s="171">
        <v>192.61799999999999</v>
      </c>
      <c r="F76" s="172"/>
      <c r="G76" s="173">
        <f>ROUND(E76*F76,2)</f>
        <v>0</v>
      </c>
      <c r="H76" s="172"/>
      <c r="I76" s="173">
        <f>ROUND(E76*H76,2)</f>
        <v>0</v>
      </c>
      <c r="J76" s="172"/>
      <c r="K76" s="173">
        <f>ROUND(E76*J76,2)</f>
        <v>0</v>
      </c>
      <c r="L76" s="173">
        <v>21</v>
      </c>
      <c r="M76" s="173">
        <f>G76*(1+L76/100)</f>
        <v>0</v>
      </c>
      <c r="N76" s="173">
        <v>2.5249999999999999</v>
      </c>
      <c r="O76" s="173">
        <f>ROUND(E76*N76,2)</f>
        <v>486.36</v>
      </c>
      <c r="P76" s="173">
        <v>0</v>
      </c>
      <c r="Q76" s="173">
        <f>ROUND(E76*P76,2)</f>
        <v>0</v>
      </c>
      <c r="R76" s="173"/>
      <c r="S76" s="173" t="s">
        <v>160</v>
      </c>
      <c r="T76" s="174" t="s">
        <v>160</v>
      </c>
      <c r="U76" s="157">
        <v>0</v>
      </c>
      <c r="V76" s="157">
        <f>ROUND(E76*U76,2)</f>
        <v>0</v>
      </c>
      <c r="W76" s="157"/>
      <c r="X76" s="157" t="s">
        <v>140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161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80" t="s">
        <v>204</v>
      </c>
      <c r="D77" s="159"/>
      <c r="E77" s="160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7"/>
      <c r="Z77" s="147"/>
      <c r="AA77" s="147"/>
      <c r="AB77" s="147"/>
      <c r="AC77" s="147"/>
      <c r="AD77" s="147"/>
      <c r="AE77" s="147"/>
      <c r="AF77" s="147"/>
      <c r="AG77" s="147" t="s">
        <v>143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80" t="s">
        <v>205</v>
      </c>
      <c r="D78" s="159"/>
      <c r="E78" s="160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143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180" t="s">
        <v>206</v>
      </c>
      <c r="D79" s="159"/>
      <c r="E79" s="160">
        <v>9.0719999999999992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7"/>
      <c r="Z79" s="147"/>
      <c r="AA79" s="147"/>
      <c r="AB79" s="147"/>
      <c r="AC79" s="147"/>
      <c r="AD79" s="147"/>
      <c r="AE79" s="147"/>
      <c r="AF79" s="147"/>
      <c r="AG79" s="147" t="s">
        <v>143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80" t="s">
        <v>207</v>
      </c>
      <c r="D80" s="159"/>
      <c r="E80" s="160">
        <v>3.6480000000000001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143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80" t="s">
        <v>208</v>
      </c>
      <c r="D81" s="159"/>
      <c r="E81" s="160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7"/>
      <c r="Z81" s="147"/>
      <c r="AA81" s="147"/>
      <c r="AB81" s="147"/>
      <c r="AC81" s="147"/>
      <c r="AD81" s="147"/>
      <c r="AE81" s="147"/>
      <c r="AF81" s="147"/>
      <c r="AG81" s="147" t="s">
        <v>143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80" t="s">
        <v>209</v>
      </c>
      <c r="D82" s="159"/>
      <c r="E82" s="160">
        <v>61.235999999999997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143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80" t="s">
        <v>210</v>
      </c>
      <c r="D83" s="159"/>
      <c r="E83" s="160">
        <v>16.416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7"/>
      <c r="Z83" s="147"/>
      <c r="AA83" s="147"/>
      <c r="AB83" s="147"/>
      <c r="AC83" s="147"/>
      <c r="AD83" s="147"/>
      <c r="AE83" s="147"/>
      <c r="AF83" s="147"/>
      <c r="AG83" s="147" t="s">
        <v>143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80" t="s">
        <v>211</v>
      </c>
      <c r="D84" s="159"/>
      <c r="E84" s="160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7"/>
      <c r="Z84" s="147"/>
      <c r="AA84" s="147"/>
      <c r="AB84" s="147"/>
      <c r="AC84" s="147"/>
      <c r="AD84" s="147"/>
      <c r="AE84" s="147"/>
      <c r="AF84" s="147"/>
      <c r="AG84" s="147" t="s">
        <v>143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80" t="s">
        <v>212</v>
      </c>
      <c r="D85" s="159"/>
      <c r="E85" s="160">
        <v>28.35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143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80" t="s">
        <v>213</v>
      </c>
      <c r="D86" s="159"/>
      <c r="E86" s="160">
        <v>8.2080000000000002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7"/>
      <c r="Z86" s="147"/>
      <c r="AA86" s="147"/>
      <c r="AB86" s="147"/>
      <c r="AC86" s="147"/>
      <c r="AD86" s="147"/>
      <c r="AE86" s="147"/>
      <c r="AF86" s="147"/>
      <c r="AG86" s="147" t="s">
        <v>143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180" t="s">
        <v>214</v>
      </c>
      <c r="D87" s="159"/>
      <c r="E87" s="160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7"/>
      <c r="Z87" s="147"/>
      <c r="AA87" s="147"/>
      <c r="AB87" s="147"/>
      <c r="AC87" s="147"/>
      <c r="AD87" s="147"/>
      <c r="AE87" s="147"/>
      <c r="AF87" s="147"/>
      <c r="AG87" s="147" t="s">
        <v>143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80" t="s">
        <v>215</v>
      </c>
      <c r="D88" s="159"/>
      <c r="E88" s="160">
        <v>52.92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7"/>
      <c r="Z88" s="147"/>
      <c r="AA88" s="147"/>
      <c r="AB88" s="147"/>
      <c r="AC88" s="147"/>
      <c r="AD88" s="147"/>
      <c r="AE88" s="147"/>
      <c r="AF88" s="147"/>
      <c r="AG88" s="147" t="s">
        <v>143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54"/>
      <c r="B89" s="155"/>
      <c r="C89" s="180" t="s">
        <v>216</v>
      </c>
      <c r="D89" s="159"/>
      <c r="E89" s="160">
        <v>12.768000000000001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7"/>
      <c r="Z89" s="147"/>
      <c r="AA89" s="147"/>
      <c r="AB89" s="147"/>
      <c r="AC89" s="147"/>
      <c r="AD89" s="147"/>
      <c r="AE89" s="147"/>
      <c r="AF89" s="147"/>
      <c r="AG89" s="147" t="s">
        <v>143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243"/>
      <c r="D90" s="244"/>
      <c r="E90" s="244"/>
      <c r="F90" s="244"/>
      <c r="G90" s="244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7"/>
      <c r="Z90" s="147"/>
      <c r="AA90" s="147"/>
      <c r="AB90" s="147"/>
      <c r="AC90" s="147"/>
      <c r="AD90" s="147"/>
      <c r="AE90" s="147"/>
      <c r="AF90" s="147"/>
      <c r="AG90" s="147" t="s">
        <v>156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68">
        <v>15</v>
      </c>
      <c r="B91" s="169" t="s">
        <v>217</v>
      </c>
      <c r="C91" s="179" t="s">
        <v>218</v>
      </c>
      <c r="D91" s="170" t="s">
        <v>184</v>
      </c>
      <c r="E91" s="171">
        <v>547.93200000000002</v>
      </c>
      <c r="F91" s="172"/>
      <c r="G91" s="173">
        <f>ROUND(E91*F91,2)</f>
        <v>0</v>
      </c>
      <c r="H91" s="172"/>
      <c r="I91" s="173">
        <f>ROUND(E91*H91,2)</f>
        <v>0</v>
      </c>
      <c r="J91" s="172"/>
      <c r="K91" s="173">
        <f>ROUND(E91*J91,2)</f>
        <v>0</v>
      </c>
      <c r="L91" s="173">
        <v>21</v>
      </c>
      <c r="M91" s="173">
        <f>G91*(1+L91/100)</f>
        <v>0</v>
      </c>
      <c r="N91" s="173">
        <v>3.9199999999999999E-2</v>
      </c>
      <c r="O91" s="173">
        <f>ROUND(E91*N91,2)</f>
        <v>21.48</v>
      </c>
      <c r="P91" s="173">
        <v>0</v>
      </c>
      <c r="Q91" s="173">
        <f>ROUND(E91*P91,2)</f>
        <v>0</v>
      </c>
      <c r="R91" s="173"/>
      <c r="S91" s="173" t="s">
        <v>160</v>
      </c>
      <c r="T91" s="174" t="s">
        <v>160</v>
      </c>
      <c r="U91" s="157">
        <v>0</v>
      </c>
      <c r="V91" s="157">
        <f>ROUND(E91*U91,2)</f>
        <v>0</v>
      </c>
      <c r="W91" s="157"/>
      <c r="X91" s="157" t="s">
        <v>140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161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180" t="s">
        <v>204</v>
      </c>
      <c r="D92" s="159"/>
      <c r="E92" s="160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7"/>
      <c r="Z92" s="147"/>
      <c r="AA92" s="147"/>
      <c r="AB92" s="147"/>
      <c r="AC92" s="147"/>
      <c r="AD92" s="147"/>
      <c r="AE92" s="147"/>
      <c r="AF92" s="147"/>
      <c r="AG92" s="147" t="s">
        <v>143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180" t="s">
        <v>205</v>
      </c>
      <c r="D93" s="159"/>
      <c r="E93" s="160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7"/>
      <c r="Z93" s="147"/>
      <c r="AA93" s="147"/>
      <c r="AB93" s="147"/>
      <c r="AC93" s="147"/>
      <c r="AD93" s="147"/>
      <c r="AE93" s="147"/>
      <c r="AF93" s="147"/>
      <c r="AG93" s="147" t="s">
        <v>143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80" t="s">
        <v>219</v>
      </c>
      <c r="D94" s="159"/>
      <c r="E94" s="160">
        <v>20.16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7"/>
      <c r="Z94" s="147"/>
      <c r="AA94" s="147"/>
      <c r="AB94" s="147"/>
      <c r="AC94" s="147"/>
      <c r="AD94" s="147"/>
      <c r="AE94" s="147"/>
      <c r="AF94" s="147"/>
      <c r="AG94" s="147" t="s">
        <v>143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80" t="s">
        <v>220</v>
      </c>
      <c r="D95" s="159"/>
      <c r="E95" s="160">
        <v>16.832000000000001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7"/>
      <c r="Z95" s="147"/>
      <c r="AA95" s="147"/>
      <c r="AB95" s="147"/>
      <c r="AC95" s="147"/>
      <c r="AD95" s="147"/>
      <c r="AE95" s="147"/>
      <c r="AF95" s="147"/>
      <c r="AG95" s="147" t="s">
        <v>143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80" t="s">
        <v>208</v>
      </c>
      <c r="D96" s="159"/>
      <c r="E96" s="160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7"/>
      <c r="Z96" s="147"/>
      <c r="AA96" s="147"/>
      <c r="AB96" s="147"/>
      <c r="AC96" s="147"/>
      <c r="AD96" s="147"/>
      <c r="AE96" s="147"/>
      <c r="AF96" s="147"/>
      <c r="AG96" s="147" t="s">
        <v>143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54"/>
      <c r="B97" s="155"/>
      <c r="C97" s="180" t="s">
        <v>221</v>
      </c>
      <c r="D97" s="159"/>
      <c r="E97" s="160">
        <v>113.4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7"/>
      <c r="Z97" s="147"/>
      <c r="AA97" s="147"/>
      <c r="AB97" s="147"/>
      <c r="AC97" s="147"/>
      <c r="AD97" s="147"/>
      <c r="AE97" s="147"/>
      <c r="AF97" s="147"/>
      <c r="AG97" s="147" t="s">
        <v>143</v>
      </c>
      <c r="AH97" s="147">
        <v>0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80" t="s">
        <v>222</v>
      </c>
      <c r="D98" s="159"/>
      <c r="E98" s="160">
        <v>109.44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7"/>
      <c r="Z98" s="147"/>
      <c r="AA98" s="147"/>
      <c r="AB98" s="147"/>
      <c r="AC98" s="147"/>
      <c r="AD98" s="147"/>
      <c r="AE98" s="147"/>
      <c r="AF98" s="147"/>
      <c r="AG98" s="147" t="s">
        <v>143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80" t="s">
        <v>211</v>
      </c>
      <c r="D99" s="159"/>
      <c r="E99" s="160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7"/>
      <c r="Z99" s="147"/>
      <c r="AA99" s="147"/>
      <c r="AB99" s="147"/>
      <c r="AC99" s="147"/>
      <c r="AD99" s="147"/>
      <c r="AE99" s="147"/>
      <c r="AF99" s="147"/>
      <c r="AG99" s="147" t="s">
        <v>143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80" t="s">
        <v>223</v>
      </c>
      <c r="D100" s="159"/>
      <c r="E100" s="160">
        <v>54.18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143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80" t="s">
        <v>224</v>
      </c>
      <c r="D101" s="159"/>
      <c r="E101" s="160">
        <v>54.72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143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180" t="s">
        <v>214</v>
      </c>
      <c r="D102" s="159"/>
      <c r="E102" s="160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143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80" t="s">
        <v>225</v>
      </c>
      <c r="D103" s="159"/>
      <c r="E103" s="160">
        <v>94.08</v>
      </c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143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54"/>
      <c r="B104" s="155"/>
      <c r="C104" s="180" t="s">
        <v>226</v>
      </c>
      <c r="D104" s="159"/>
      <c r="E104" s="160">
        <v>85.12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143</v>
      </c>
      <c r="AH104" s="147">
        <v>0</v>
      </c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243"/>
      <c r="D105" s="244"/>
      <c r="E105" s="244"/>
      <c r="F105" s="244"/>
      <c r="G105" s="244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156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68">
        <v>16</v>
      </c>
      <c r="B106" s="169" t="s">
        <v>227</v>
      </c>
      <c r="C106" s="179" t="s">
        <v>228</v>
      </c>
      <c r="D106" s="170" t="s">
        <v>184</v>
      </c>
      <c r="E106" s="171">
        <v>547.93200000000002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21</v>
      </c>
      <c r="M106" s="173">
        <f>G106*(1+L106/100)</f>
        <v>0</v>
      </c>
      <c r="N106" s="173">
        <v>0</v>
      </c>
      <c r="O106" s="173">
        <f>ROUND(E106*N106,2)</f>
        <v>0</v>
      </c>
      <c r="P106" s="173">
        <v>0</v>
      </c>
      <c r="Q106" s="173">
        <f>ROUND(E106*P106,2)</f>
        <v>0</v>
      </c>
      <c r="R106" s="173"/>
      <c r="S106" s="173" t="s">
        <v>160</v>
      </c>
      <c r="T106" s="174" t="s">
        <v>160</v>
      </c>
      <c r="U106" s="157">
        <v>0</v>
      </c>
      <c r="V106" s="157">
        <f>ROUND(E106*U106,2)</f>
        <v>0</v>
      </c>
      <c r="W106" s="157"/>
      <c r="X106" s="157" t="s">
        <v>140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161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241" t="s">
        <v>229</v>
      </c>
      <c r="D107" s="242"/>
      <c r="E107" s="242"/>
      <c r="F107" s="242"/>
      <c r="G107" s="242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181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80" t="s">
        <v>204</v>
      </c>
      <c r="D108" s="159"/>
      <c r="E108" s="160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143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80" t="s">
        <v>205</v>
      </c>
      <c r="D109" s="159"/>
      <c r="E109" s="160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143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180" t="s">
        <v>219</v>
      </c>
      <c r="D110" s="159"/>
      <c r="E110" s="160">
        <v>20.16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143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180" t="s">
        <v>220</v>
      </c>
      <c r="D111" s="159"/>
      <c r="E111" s="160">
        <v>16.832000000000001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143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80" t="s">
        <v>208</v>
      </c>
      <c r="D112" s="159"/>
      <c r="E112" s="160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143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80" t="s">
        <v>221</v>
      </c>
      <c r="D113" s="159"/>
      <c r="E113" s="160">
        <v>113.4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143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180" t="s">
        <v>222</v>
      </c>
      <c r="D114" s="159"/>
      <c r="E114" s="160">
        <v>109.44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143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180" t="s">
        <v>211</v>
      </c>
      <c r="D115" s="159"/>
      <c r="E115" s="160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143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80" t="s">
        <v>223</v>
      </c>
      <c r="D116" s="159"/>
      <c r="E116" s="160">
        <v>54.18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143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80" t="s">
        <v>224</v>
      </c>
      <c r="D117" s="159"/>
      <c r="E117" s="160">
        <v>54.72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143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80" t="s">
        <v>214</v>
      </c>
      <c r="D118" s="159"/>
      <c r="E118" s="160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143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80" t="s">
        <v>225</v>
      </c>
      <c r="D119" s="159"/>
      <c r="E119" s="160">
        <v>94.08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143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180" t="s">
        <v>226</v>
      </c>
      <c r="D120" s="159"/>
      <c r="E120" s="160">
        <v>85.12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143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243"/>
      <c r="D121" s="244"/>
      <c r="E121" s="244"/>
      <c r="F121" s="244"/>
      <c r="G121" s="244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156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68">
        <v>17</v>
      </c>
      <c r="B122" s="169" t="s">
        <v>230</v>
      </c>
      <c r="C122" s="179" t="s">
        <v>231</v>
      </c>
      <c r="D122" s="170" t="s">
        <v>195</v>
      </c>
      <c r="E122" s="171">
        <v>5.9256099999999998</v>
      </c>
      <c r="F122" s="172"/>
      <c r="G122" s="173">
        <f>ROUND(E122*F122,2)</f>
        <v>0</v>
      </c>
      <c r="H122" s="172"/>
      <c r="I122" s="173">
        <f>ROUND(E122*H122,2)</f>
        <v>0</v>
      </c>
      <c r="J122" s="172"/>
      <c r="K122" s="173">
        <f>ROUND(E122*J122,2)</f>
        <v>0</v>
      </c>
      <c r="L122" s="173">
        <v>21</v>
      </c>
      <c r="M122" s="173">
        <f>G122*(1+L122/100)</f>
        <v>0</v>
      </c>
      <c r="N122" s="173">
        <v>1.0211600000000001</v>
      </c>
      <c r="O122" s="173">
        <f>ROUND(E122*N122,2)</f>
        <v>6.05</v>
      </c>
      <c r="P122" s="173">
        <v>0</v>
      </c>
      <c r="Q122" s="173">
        <f>ROUND(E122*P122,2)</f>
        <v>0</v>
      </c>
      <c r="R122" s="173"/>
      <c r="S122" s="173" t="s">
        <v>160</v>
      </c>
      <c r="T122" s="174" t="s">
        <v>160</v>
      </c>
      <c r="U122" s="157">
        <v>0</v>
      </c>
      <c r="V122" s="157">
        <f>ROUND(E122*U122,2)</f>
        <v>0</v>
      </c>
      <c r="W122" s="157"/>
      <c r="X122" s="157" t="s">
        <v>140</v>
      </c>
      <c r="Y122" s="147"/>
      <c r="Z122" s="147"/>
      <c r="AA122" s="147"/>
      <c r="AB122" s="147"/>
      <c r="AC122" s="147"/>
      <c r="AD122" s="147"/>
      <c r="AE122" s="147"/>
      <c r="AF122" s="147"/>
      <c r="AG122" s="147" t="s">
        <v>161</v>
      </c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54"/>
      <c r="B123" s="155"/>
      <c r="C123" s="180" t="s">
        <v>204</v>
      </c>
      <c r="D123" s="159"/>
      <c r="E123" s="160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143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80" t="s">
        <v>232</v>
      </c>
      <c r="D124" s="159"/>
      <c r="E124" s="160">
        <v>5.9256099999999998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143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243"/>
      <c r="D125" s="244"/>
      <c r="E125" s="244"/>
      <c r="F125" s="244"/>
      <c r="G125" s="244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156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68">
        <v>18</v>
      </c>
      <c r="B126" s="169" t="s">
        <v>233</v>
      </c>
      <c r="C126" s="179" t="s">
        <v>234</v>
      </c>
      <c r="D126" s="170" t="s">
        <v>159</v>
      </c>
      <c r="E126" s="171">
        <v>24.902100000000001</v>
      </c>
      <c r="F126" s="172"/>
      <c r="G126" s="173">
        <f>ROUND(E126*F126,2)</f>
        <v>0</v>
      </c>
      <c r="H126" s="172"/>
      <c r="I126" s="173">
        <f>ROUND(E126*H126,2)</f>
        <v>0</v>
      </c>
      <c r="J126" s="172"/>
      <c r="K126" s="173">
        <f>ROUND(E126*J126,2)</f>
        <v>0</v>
      </c>
      <c r="L126" s="173">
        <v>21</v>
      </c>
      <c r="M126" s="173">
        <f>G126*(1+L126/100)</f>
        <v>0</v>
      </c>
      <c r="N126" s="173">
        <v>2.5249999999999999</v>
      </c>
      <c r="O126" s="173">
        <f>ROUND(E126*N126,2)</f>
        <v>62.88</v>
      </c>
      <c r="P126" s="173">
        <v>0</v>
      </c>
      <c r="Q126" s="173">
        <f>ROUND(E126*P126,2)</f>
        <v>0</v>
      </c>
      <c r="R126" s="173"/>
      <c r="S126" s="173" t="s">
        <v>160</v>
      </c>
      <c r="T126" s="174" t="s">
        <v>160</v>
      </c>
      <c r="U126" s="157">
        <v>0</v>
      </c>
      <c r="V126" s="157">
        <f>ROUND(E126*U126,2)</f>
        <v>0</v>
      </c>
      <c r="W126" s="157"/>
      <c r="X126" s="157" t="s">
        <v>140</v>
      </c>
      <c r="Y126" s="147"/>
      <c r="Z126" s="147"/>
      <c r="AA126" s="147"/>
      <c r="AB126" s="147"/>
      <c r="AC126" s="147"/>
      <c r="AD126" s="147"/>
      <c r="AE126" s="147"/>
      <c r="AF126" s="147"/>
      <c r="AG126" s="147" t="s">
        <v>161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241" t="s">
        <v>235</v>
      </c>
      <c r="D127" s="242"/>
      <c r="E127" s="242"/>
      <c r="F127" s="242"/>
      <c r="G127" s="242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181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80" t="s">
        <v>204</v>
      </c>
      <c r="D128" s="159"/>
      <c r="E128" s="160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143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180" t="s">
        <v>205</v>
      </c>
      <c r="D129" s="159"/>
      <c r="E129" s="160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143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80" t="s">
        <v>236</v>
      </c>
      <c r="D130" s="159"/>
      <c r="E130" s="160">
        <v>1.4903999999999999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143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80" t="s">
        <v>208</v>
      </c>
      <c r="D131" s="159"/>
      <c r="E131" s="160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143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54"/>
      <c r="B132" s="155"/>
      <c r="C132" s="180" t="s">
        <v>237</v>
      </c>
      <c r="D132" s="159"/>
      <c r="E132" s="160">
        <v>10.0602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143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180" t="s">
        <v>211</v>
      </c>
      <c r="D133" s="159"/>
      <c r="E133" s="160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143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180" t="s">
        <v>238</v>
      </c>
      <c r="D134" s="159"/>
      <c r="E134" s="160">
        <v>4.6574999999999998</v>
      </c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143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80" t="s">
        <v>214</v>
      </c>
      <c r="D135" s="159"/>
      <c r="E135" s="160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143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80" t="s">
        <v>239</v>
      </c>
      <c r="D136" s="159"/>
      <c r="E136" s="160">
        <v>8.6940000000000008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143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243"/>
      <c r="D137" s="244"/>
      <c r="E137" s="244"/>
      <c r="F137" s="244"/>
      <c r="G137" s="244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156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x14ac:dyDescent="0.2">
      <c r="A138" s="162" t="s">
        <v>133</v>
      </c>
      <c r="B138" s="163" t="s">
        <v>63</v>
      </c>
      <c r="C138" s="178" t="s">
        <v>64</v>
      </c>
      <c r="D138" s="164"/>
      <c r="E138" s="165"/>
      <c r="F138" s="166"/>
      <c r="G138" s="166">
        <f>SUMIF(AG139:AG144,"&lt;&gt;NOR",G139:G144)</f>
        <v>0</v>
      </c>
      <c r="H138" s="166"/>
      <c r="I138" s="166">
        <f>SUM(I139:I144)</f>
        <v>0</v>
      </c>
      <c r="J138" s="166"/>
      <c r="K138" s="166">
        <f>SUM(K139:K144)</f>
        <v>0</v>
      </c>
      <c r="L138" s="166"/>
      <c r="M138" s="166">
        <f>SUM(M139:M144)</f>
        <v>0</v>
      </c>
      <c r="N138" s="166"/>
      <c r="O138" s="166">
        <f>SUM(O139:O144)</f>
        <v>460.6</v>
      </c>
      <c r="P138" s="166"/>
      <c r="Q138" s="166">
        <f>SUM(Q139:Q144)</f>
        <v>0</v>
      </c>
      <c r="R138" s="166"/>
      <c r="S138" s="166"/>
      <c r="T138" s="167"/>
      <c r="U138" s="161"/>
      <c r="V138" s="161">
        <f>SUM(V139:V144)</f>
        <v>0</v>
      </c>
      <c r="W138" s="161"/>
      <c r="X138" s="161"/>
      <c r="AG138" t="s">
        <v>134</v>
      </c>
    </row>
    <row r="139" spans="1:60" outlineLevel="1" x14ac:dyDescent="0.2">
      <c r="A139" s="168">
        <v>19</v>
      </c>
      <c r="B139" s="169" t="s">
        <v>240</v>
      </c>
      <c r="C139" s="179" t="s">
        <v>241</v>
      </c>
      <c r="D139" s="170" t="s">
        <v>242</v>
      </c>
      <c r="E139" s="171">
        <v>113.18</v>
      </c>
      <c r="F139" s="172"/>
      <c r="G139" s="173">
        <f>ROUND(E139*F139,2)</f>
        <v>0</v>
      </c>
      <c r="H139" s="172"/>
      <c r="I139" s="173">
        <f>ROUND(E139*H139,2)</f>
        <v>0</v>
      </c>
      <c r="J139" s="172"/>
      <c r="K139" s="173">
        <f>ROUND(E139*J139,2)</f>
        <v>0</v>
      </c>
      <c r="L139" s="173">
        <v>21</v>
      </c>
      <c r="M139" s="173">
        <f>G139*(1+L139/100)</f>
        <v>0</v>
      </c>
      <c r="N139" s="173">
        <v>2.5859999999999999</v>
      </c>
      <c r="O139" s="173">
        <f>ROUND(E139*N139,2)</f>
        <v>292.68</v>
      </c>
      <c r="P139" s="173">
        <v>0</v>
      </c>
      <c r="Q139" s="173">
        <f>ROUND(E139*P139,2)</f>
        <v>0</v>
      </c>
      <c r="R139" s="173"/>
      <c r="S139" s="173" t="s">
        <v>138</v>
      </c>
      <c r="T139" s="174" t="s">
        <v>139</v>
      </c>
      <c r="U139" s="157">
        <v>0</v>
      </c>
      <c r="V139" s="157">
        <f>ROUND(E139*U139,2)</f>
        <v>0</v>
      </c>
      <c r="W139" s="157"/>
      <c r="X139" s="157" t="s">
        <v>140</v>
      </c>
      <c r="Y139" s="147"/>
      <c r="Z139" s="147"/>
      <c r="AA139" s="147"/>
      <c r="AB139" s="147"/>
      <c r="AC139" s="147"/>
      <c r="AD139" s="147"/>
      <c r="AE139" s="147"/>
      <c r="AF139" s="147"/>
      <c r="AG139" s="147" t="s">
        <v>141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54"/>
      <c r="B140" s="155"/>
      <c r="C140" s="245"/>
      <c r="D140" s="246"/>
      <c r="E140" s="246"/>
      <c r="F140" s="246"/>
      <c r="G140" s="246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156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68">
        <v>20</v>
      </c>
      <c r="B141" s="169" t="s">
        <v>243</v>
      </c>
      <c r="C141" s="179" t="s">
        <v>244</v>
      </c>
      <c r="D141" s="170" t="s">
        <v>242</v>
      </c>
      <c r="E141" s="171">
        <v>74.63</v>
      </c>
      <c r="F141" s="172"/>
      <c r="G141" s="173">
        <f>ROUND(E141*F141,2)</f>
        <v>0</v>
      </c>
      <c r="H141" s="172"/>
      <c r="I141" s="173">
        <f>ROUND(E141*H141,2)</f>
        <v>0</v>
      </c>
      <c r="J141" s="172"/>
      <c r="K141" s="173">
        <f>ROUND(E141*J141,2)</f>
        <v>0</v>
      </c>
      <c r="L141" s="173">
        <v>21</v>
      </c>
      <c r="M141" s="173">
        <f>G141*(1+L141/100)</f>
        <v>0</v>
      </c>
      <c r="N141" s="173">
        <v>2.25</v>
      </c>
      <c r="O141" s="173">
        <f>ROUND(E141*N141,2)</f>
        <v>167.92</v>
      </c>
      <c r="P141" s="173">
        <v>0</v>
      </c>
      <c r="Q141" s="173">
        <f>ROUND(E141*P141,2)</f>
        <v>0</v>
      </c>
      <c r="R141" s="173"/>
      <c r="S141" s="173" t="s">
        <v>138</v>
      </c>
      <c r="T141" s="174" t="s">
        <v>139</v>
      </c>
      <c r="U141" s="157">
        <v>0</v>
      </c>
      <c r="V141" s="157">
        <f>ROUND(E141*U141,2)</f>
        <v>0</v>
      </c>
      <c r="W141" s="157"/>
      <c r="X141" s="157" t="s">
        <v>140</v>
      </c>
      <c r="Y141" s="147"/>
      <c r="Z141" s="147"/>
      <c r="AA141" s="147"/>
      <c r="AB141" s="147"/>
      <c r="AC141" s="147"/>
      <c r="AD141" s="147"/>
      <c r="AE141" s="147"/>
      <c r="AF141" s="147"/>
      <c r="AG141" s="147" t="s">
        <v>141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245"/>
      <c r="D142" s="246"/>
      <c r="E142" s="246"/>
      <c r="F142" s="246"/>
      <c r="G142" s="246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156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68">
        <v>21</v>
      </c>
      <c r="B143" s="169" t="s">
        <v>245</v>
      </c>
      <c r="C143" s="179" t="s">
        <v>246</v>
      </c>
      <c r="D143" s="170" t="s">
        <v>242</v>
      </c>
      <c r="E143" s="171">
        <v>113.52</v>
      </c>
      <c r="F143" s="172"/>
      <c r="G143" s="173">
        <f>ROUND(E143*F143,2)</f>
        <v>0</v>
      </c>
      <c r="H143" s="172"/>
      <c r="I143" s="173">
        <f>ROUND(E143*H143,2)</f>
        <v>0</v>
      </c>
      <c r="J143" s="172"/>
      <c r="K143" s="173">
        <f>ROUND(E143*J143,2)</f>
        <v>0</v>
      </c>
      <c r="L143" s="173">
        <v>21</v>
      </c>
      <c r="M143" s="173">
        <f>G143*(1+L143/100)</f>
        <v>0</v>
      </c>
      <c r="N143" s="173">
        <v>0</v>
      </c>
      <c r="O143" s="173">
        <f>ROUND(E143*N143,2)</f>
        <v>0</v>
      </c>
      <c r="P143" s="173">
        <v>0</v>
      </c>
      <c r="Q143" s="173">
        <f>ROUND(E143*P143,2)</f>
        <v>0</v>
      </c>
      <c r="R143" s="173"/>
      <c r="S143" s="173" t="s">
        <v>138</v>
      </c>
      <c r="T143" s="174" t="s">
        <v>139</v>
      </c>
      <c r="U143" s="157">
        <v>0</v>
      </c>
      <c r="V143" s="157">
        <f>ROUND(E143*U143,2)</f>
        <v>0</v>
      </c>
      <c r="W143" s="157"/>
      <c r="X143" s="157" t="s">
        <v>140</v>
      </c>
      <c r="Y143" s="147"/>
      <c r="Z143" s="147"/>
      <c r="AA143" s="147"/>
      <c r="AB143" s="147"/>
      <c r="AC143" s="147"/>
      <c r="AD143" s="147"/>
      <c r="AE143" s="147"/>
      <c r="AF143" s="147"/>
      <c r="AG143" s="147" t="s">
        <v>141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245"/>
      <c r="D144" s="246"/>
      <c r="E144" s="246"/>
      <c r="F144" s="246"/>
      <c r="G144" s="246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156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x14ac:dyDescent="0.2">
      <c r="A145" s="162" t="s">
        <v>133</v>
      </c>
      <c r="B145" s="163" t="s">
        <v>67</v>
      </c>
      <c r="C145" s="178" t="s">
        <v>68</v>
      </c>
      <c r="D145" s="164"/>
      <c r="E145" s="165"/>
      <c r="F145" s="166"/>
      <c r="G145" s="166">
        <f>SUMIF(AG146:AG184,"&lt;&gt;NOR",G146:G184)</f>
        <v>0</v>
      </c>
      <c r="H145" s="166"/>
      <c r="I145" s="166">
        <f>SUM(I146:I184)</f>
        <v>0</v>
      </c>
      <c r="J145" s="166"/>
      <c r="K145" s="166">
        <f>SUM(K146:K184)</f>
        <v>0</v>
      </c>
      <c r="L145" s="166"/>
      <c r="M145" s="166">
        <f>SUM(M146:M184)</f>
        <v>0</v>
      </c>
      <c r="N145" s="166"/>
      <c r="O145" s="166">
        <f>SUM(O146:O184)</f>
        <v>3461.41</v>
      </c>
      <c r="P145" s="166"/>
      <c r="Q145" s="166">
        <f>SUM(Q146:Q184)</f>
        <v>0</v>
      </c>
      <c r="R145" s="166"/>
      <c r="S145" s="166"/>
      <c r="T145" s="167"/>
      <c r="U145" s="161"/>
      <c r="V145" s="161">
        <f>SUM(V146:V184)</f>
        <v>178.23000000000002</v>
      </c>
      <c r="W145" s="161"/>
      <c r="X145" s="161"/>
      <c r="AG145" t="s">
        <v>134</v>
      </c>
    </row>
    <row r="146" spans="1:60" ht="22.5" outlineLevel="1" x14ac:dyDescent="0.2">
      <c r="A146" s="168">
        <v>22</v>
      </c>
      <c r="B146" s="169" t="s">
        <v>247</v>
      </c>
      <c r="C146" s="179" t="s">
        <v>248</v>
      </c>
      <c r="D146" s="170" t="s">
        <v>249</v>
      </c>
      <c r="E146" s="171">
        <v>848.70558000000005</v>
      </c>
      <c r="F146" s="172"/>
      <c r="G146" s="173">
        <f>ROUND(E146*F146,2)</f>
        <v>0</v>
      </c>
      <c r="H146" s="172"/>
      <c r="I146" s="173">
        <f>ROUND(E146*H146,2)</f>
        <v>0</v>
      </c>
      <c r="J146" s="172"/>
      <c r="K146" s="173">
        <f>ROUND(E146*J146,2)</f>
        <v>0</v>
      </c>
      <c r="L146" s="173">
        <v>21</v>
      </c>
      <c r="M146" s="173">
        <f>G146*(1+L146/100)</f>
        <v>0</v>
      </c>
      <c r="N146" s="173">
        <v>0</v>
      </c>
      <c r="O146" s="173">
        <f>ROUND(E146*N146,2)</f>
        <v>0</v>
      </c>
      <c r="P146" s="173">
        <v>0</v>
      </c>
      <c r="Q146" s="173">
        <f>ROUND(E146*P146,2)</f>
        <v>0</v>
      </c>
      <c r="R146" s="173" t="s">
        <v>250</v>
      </c>
      <c r="S146" s="173" t="s">
        <v>160</v>
      </c>
      <c r="T146" s="174" t="s">
        <v>160</v>
      </c>
      <c r="U146" s="157">
        <v>0.1</v>
      </c>
      <c r="V146" s="157">
        <f>ROUND(E146*U146,2)</f>
        <v>84.87</v>
      </c>
      <c r="W146" s="157"/>
      <c r="X146" s="157" t="s">
        <v>140</v>
      </c>
      <c r="Y146" s="147"/>
      <c r="Z146" s="147"/>
      <c r="AA146" s="147"/>
      <c r="AB146" s="147"/>
      <c r="AC146" s="147"/>
      <c r="AD146" s="147"/>
      <c r="AE146" s="147"/>
      <c r="AF146" s="147"/>
      <c r="AG146" s="147" t="s">
        <v>141</v>
      </c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54"/>
      <c r="B147" s="155"/>
      <c r="C147" s="249" t="s">
        <v>251</v>
      </c>
      <c r="D147" s="250"/>
      <c r="E147" s="250"/>
      <c r="F147" s="250"/>
      <c r="G147" s="250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7"/>
      <c r="Z147" s="147"/>
      <c r="AA147" s="147"/>
      <c r="AB147" s="147"/>
      <c r="AC147" s="147"/>
      <c r="AD147" s="147"/>
      <c r="AE147" s="147"/>
      <c r="AF147" s="147"/>
      <c r="AG147" s="147" t="s">
        <v>252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54"/>
      <c r="B148" s="155"/>
      <c r="C148" s="180" t="s">
        <v>253</v>
      </c>
      <c r="D148" s="159"/>
      <c r="E148" s="160">
        <v>848.70558000000005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143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54"/>
      <c r="B149" s="155"/>
      <c r="C149" s="243"/>
      <c r="D149" s="244"/>
      <c r="E149" s="244"/>
      <c r="F149" s="244"/>
      <c r="G149" s="244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156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">
      <c r="A150" s="168">
        <v>23</v>
      </c>
      <c r="B150" s="169" t="s">
        <v>254</v>
      </c>
      <c r="C150" s="179" t="s">
        <v>255</v>
      </c>
      <c r="D150" s="170" t="s">
        <v>159</v>
      </c>
      <c r="E150" s="171">
        <v>449.95229999999998</v>
      </c>
      <c r="F150" s="172"/>
      <c r="G150" s="173">
        <f>ROUND(E150*F150,2)</f>
        <v>0</v>
      </c>
      <c r="H150" s="172"/>
      <c r="I150" s="173">
        <f>ROUND(E150*H150,2)</f>
        <v>0</v>
      </c>
      <c r="J150" s="172"/>
      <c r="K150" s="173">
        <f>ROUND(E150*J150,2)</f>
        <v>0</v>
      </c>
      <c r="L150" s="173">
        <v>21</v>
      </c>
      <c r="M150" s="173">
        <f>G150*(1+L150/100)</f>
        <v>0</v>
      </c>
      <c r="N150" s="173">
        <v>2.5499999999999998</v>
      </c>
      <c r="O150" s="173">
        <f>ROUND(E150*N150,2)</f>
        <v>1147.3800000000001</v>
      </c>
      <c r="P150" s="173">
        <v>0</v>
      </c>
      <c r="Q150" s="173">
        <f>ROUND(E150*P150,2)</f>
        <v>0</v>
      </c>
      <c r="R150" s="173"/>
      <c r="S150" s="173" t="s">
        <v>160</v>
      </c>
      <c r="T150" s="174" t="s">
        <v>160</v>
      </c>
      <c r="U150" s="157">
        <v>0</v>
      </c>
      <c r="V150" s="157">
        <f>ROUND(E150*U150,2)</f>
        <v>0</v>
      </c>
      <c r="W150" s="157"/>
      <c r="X150" s="157" t="s">
        <v>140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161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54"/>
      <c r="B151" s="155"/>
      <c r="C151" s="180" t="s">
        <v>256</v>
      </c>
      <c r="D151" s="159"/>
      <c r="E151" s="160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143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180" t="s">
        <v>257</v>
      </c>
      <c r="D152" s="159"/>
      <c r="E152" s="160">
        <v>449.95229999999998</v>
      </c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143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 x14ac:dyDescent="0.2">
      <c r="A153" s="154"/>
      <c r="B153" s="155"/>
      <c r="C153" s="243"/>
      <c r="D153" s="244"/>
      <c r="E153" s="244"/>
      <c r="F153" s="244"/>
      <c r="G153" s="244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7"/>
      <c r="Z153" s="147"/>
      <c r="AA153" s="147"/>
      <c r="AB153" s="147"/>
      <c r="AC153" s="147"/>
      <c r="AD153" s="147"/>
      <c r="AE153" s="147"/>
      <c r="AF153" s="147"/>
      <c r="AG153" s="147" t="s">
        <v>156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">
      <c r="A154" s="168">
        <v>24</v>
      </c>
      <c r="B154" s="169" t="s">
        <v>258</v>
      </c>
      <c r="C154" s="179" t="s">
        <v>259</v>
      </c>
      <c r="D154" s="170" t="s">
        <v>184</v>
      </c>
      <c r="E154" s="171">
        <v>2499.7350000000001</v>
      </c>
      <c r="F154" s="172"/>
      <c r="G154" s="173">
        <f>ROUND(E154*F154,2)</f>
        <v>0</v>
      </c>
      <c r="H154" s="172"/>
      <c r="I154" s="173">
        <f>ROUND(E154*H154,2)</f>
        <v>0</v>
      </c>
      <c r="J154" s="172"/>
      <c r="K154" s="173">
        <f>ROUND(E154*J154,2)</f>
        <v>0</v>
      </c>
      <c r="L154" s="173">
        <v>21</v>
      </c>
      <c r="M154" s="173">
        <f>G154*(1+L154/100)</f>
        <v>0</v>
      </c>
      <c r="N154" s="173">
        <v>2.2000000000000001E-4</v>
      </c>
      <c r="O154" s="173">
        <f>ROUND(E154*N154,2)</f>
        <v>0.55000000000000004</v>
      </c>
      <c r="P154" s="173">
        <v>0</v>
      </c>
      <c r="Q154" s="173">
        <f>ROUND(E154*P154,2)</f>
        <v>0</v>
      </c>
      <c r="R154" s="173"/>
      <c r="S154" s="173" t="s">
        <v>160</v>
      </c>
      <c r="T154" s="174" t="s">
        <v>160</v>
      </c>
      <c r="U154" s="157">
        <v>0</v>
      </c>
      <c r="V154" s="157">
        <f>ROUND(E154*U154,2)</f>
        <v>0</v>
      </c>
      <c r="W154" s="157"/>
      <c r="X154" s="157" t="s">
        <v>140</v>
      </c>
      <c r="Y154" s="147"/>
      <c r="Z154" s="147"/>
      <c r="AA154" s="147"/>
      <c r="AB154" s="147"/>
      <c r="AC154" s="147"/>
      <c r="AD154" s="147"/>
      <c r="AE154" s="147"/>
      <c r="AF154" s="147"/>
      <c r="AG154" s="147" t="s">
        <v>161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54"/>
      <c r="B155" s="155"/>
      <c r="C155" s="180" t="s">
        <v>256</v>
      </c>
      <c r="D155" s="159"/>
      <c r="E155" s="160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143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54"/>
      <c r="B156" s="155"/>
      <c r="C156" s="180" t="s">
        <v>260</v>
      </c>
      <c r="D156" s="159"/>
      <c r="E156" s="160">
        <v>2499.7350000000001</v>
      </c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143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243"/>
      <c r="D157" s="244"/>
      <c r="E157" s="244"/>
      <c r="F157" s="244"/>
      <c r="G157" s="244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156</v>
      </c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">
      <c r="A158" s="168">
        <v>25</v>
      </c>
      <c r="B158" s="169" t="s">
        <v>261</v>
      </c>
      <c r="C158" s="179" t="s">
        <v>262</v>
      </c>
      <c r="D158" s="170" t="s">
        <v>184</v>
      </c>
      <c r="E158" s="171">
        <v>2499.7350000000001</v>
      </c>
      <c r="F158" s="172"/>
      <c r="G158" s="173">
        <f>ROUND(E158*F158,2)</f>
        <v>0</v>
      </c>
      <c r="H158" s="172"/>
      <c r="I158" s="173">
        <f>ROUND(E158*H158,2)</f>
        <v>0</v>
      </c>
      <c r="J158" s="172"/>
      <c r="K158" s="173">
        <f>ROUND(E158*J158,2)</f>
        <v>0</v>
      </c>
      <c r="L158" s="173">
        <v>21</v>
      </c>
      <c r="M158" s="173">
        <f>G158*(1+L158/100)</f>
        <v>0</v>
      </c>
      <c r="N158" s="173">
        <v>5.0000000000000001E-3</v>
      </c>
      <c r="O158" s="173">
        <f>ROUND(E158*N158,2)</f>
        <v>12.5</v>
      </c>
      <c r="P158" s="173">
        <v>0</v>
      </c>
      <c r="Q158" s="173">
        <f>ROUND(E158*P158,2)</f>
        <v>0</v>
      </c>
      <c r="R158" s="173"/>
      <c r="S158" s="173" t="s">
        <v>160</v>
      </c>
      <c r="T158" s="174" t="s">
        <v>160</v>
      </c>
      <c r="U158" s="157">
        <v>0</v>
      </c>
      <c r="V158" s="157">
        <f>ROUND(E158*U158,2)</f>
        <v>0</v>
      </c>
      <c r="W158" s="157"/>
      <c r="X158" s="157" t="s">
        <v>140</v>
      </c>
      <c r="Y158" s="147"/>
      <c r="Z158" s="147"/>
      <c r="AA158" s="147"/>
      <c r="AB158" s="147"/>
      <c r="AC158" s="147"/>
      <c r="AD158" s="147"/>
      <c r="AE158" s="147"/>
      <c r="AF158" s="147"/>
      <c r="AG158" s="147" t="s">
        <v>161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54"/>
      <c r="B159" s="155"/>
      <c r="C159" s="180" t="s">
        <v>256</v>
      </c>
      <c r="D159" s="159"/>
      <c r="E159" s="160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7"/>
      <c r="Z159" s="147"/>
      <c r="AA159" s="147"/>
      <c r="AB159" s="147"/>
      <c r="AC159" s="147"/>
      <c r="AD159" s="147"/>
      <c r="AE159" s="147"/>
      <c r="AF159" s="147"/>
      <c r="AG159" s="147" t="s">
        <v>143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180" t="s">
        <v>260</v>
      </c>
      <c r="D160" s="159"/>
      <c r="E160" s="160">
        <v>2499.7350000000001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143</v>
      </c>
      <c r="AH160" s="147">
        <v>0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">
      <c r="A161" s="154"/>
      <c r="B161" s="155"/>
      <c r="C161" s="243"/>
      <c r="D161" s="244"/>
      <c r="E161" s="244"/>
      <c r="F161" s="244"/>
      <c r="G161" s="244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7"/>
      <c r="Z161" s="147"/>
      <c r="AA161" s="147"/>
      <c r="AB161" s="147"/>
      <c r="AC161" s="147"/>
      <c r="AD161" s="147"/>
      <c r="AE161" s="147"/>
      <c r="AF161" s="147"/>
      <c r="AG161" s="147" t="s">
        <v>156</v>
      </c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68">
        <v>26</v>
      </c>
      <c r="B162" s="169" t="s">
        <v>263</v>
      </c>
      <c r="C162" s="179" t="s">
        <v>264</v>
      </c>
      <c r="D162" s="170" t="s">
        <v>159</v>
      </c>
      <c r="E162" s="171">
        <v>449.95229999999998</v>
      </c>
      <c r="F162" s="172"/>
      <c r="G162" s="173">
        <f>ROUND(E162*F162,2)</f>
        <v>0</v>
      </c>
      <c r="H162" s="172"/>
      <c r="I162" s="173">
        <f>ROUND(E162*H162,2)</f>
        <v>0</v>
      </c>
      <c r="J162" s="172"/>
      <c r="K162" s="173">
        <f>ROUND(E162*J162,2)</f>
        <v>0</v>
      </c>
      <c r="L162" s="173">
        <v>21</v>
      </c>
      <c r="M162" s="173">
        <f>G162*(1+L162/100)</f>
        <v>0</v>
      </c>
      <c r="N162" s="173">
        <v>0.01</v>
      </c>
      <c r="O162" s="173">
        <f>ROUND(E162*N162,2)</f>
        <v>4.5</v>
      </c>
      <c r="P162" s="173">
        <v>0</v>
      </c>
      <c r="Q162" s="173">
        <f>ROUND(E162*P162,2)</f>
        <v>0</v>
      </c>
      <c r="R162" s="173"/>
      <c r="S162" s="173" t="s">
        <v>160</v>
      </c>
      <c r="T162" s="174" t="s">
        <v>160</v>
      </c>
      <c r="U162" s="157">
        <v>0</v>
      </c>
      <c r="V162" s="157">
        <f>ROUND(E162*U162,2)</f>
        <v>0</v>
      </c>
      <c r="W162" s="157"/>
      <c r="X162" s="157" t="s">
        <v>140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161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80" t="s">
        <v>256</v>
      </c>
      <c r="D163" s="159"/>
      <c r="E163" s="160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143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/>
      <c r="B164" s="155"/>
      <c r="C164" s="180" t="s">
        <v>257</v>
      </c>
      <c r="D164" s="159"/>
      <c r="E164" s="160">
        <v>449.95229999999998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143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54"/>
      <c r="B165" s="155"/>
      <c r="C165" s="243"/>
      <c r="D165" s="244"/>
      <c r="E165" s="244"/>
      <c r="F165" s="244"/>
      <c r="G165" s="244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156</v>
      </c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1" x14ac:dyDescent="0.2">
      <c r="A166" s="168">
        <v>27</v>
      </c>
      <c r="B166" s="169" t="s">
        <v>265</v>
      </c>
      <c r="C166" s="179" t="s">
        <v>266</v>
      </c>
      <c r="D166" s="170" t="s">
        <v>159</v>
      </c>
      <c r="E166" s="171">
        <v>2.88</v>
      </c>
      <c r="F166" s="172"/>
      <c r="G166" s="173">
        <f>ROUND(E166*F166,2)</f>
        <v>0</v>
      </c>
      <c r="H166" s="172"/>
      <c r="I166" s="173">
        <f>ROUND(E166*H166,2)</f>
        <v>0</v>
      </c>
      <c r="J166" s="172"/>
      <c r="K166" s="173">
        <f>ROUND(E166*J166,2)</f>
        <v>0</v>
      </c>
      <c r="L166" s="173">
        <v>21</v>
      </c>
      <c r="M166" s="173">
        <f>G166*(1+L166/100)</f>
        <v>0</v>
      </c>
      <c r="N166" s="173">
        <v>0</v>
      </c>
      <c r="O166" s="173">
        <f>ROUND(E166*N166,2)</f>
        <v>0</v>
      </c>
      <c r="P166" s="173">
        <v>0</v>
      </c>
      <c r="Q166" s="173">
        <f>ROUND(E166*P166,2)</f>
        <v>0</v>
      </c>
      <c r="R166" s="173"/>
      <c r="S166" s="173" t="s">
        <v>160</v>
      </c>
      <c r="T166" s="174" t="s">
        <v>160</v>
      </c>
      <c r="U166" s="157">
        <v>0</v>
      </c>
      <c r="V166" s="157">
        <f>ROUND(E166*U166,2)</f>
        <v>0</v>
      </c>
      <c r="W166" s="157"/>
      <c r="X166" s="157" t="s">
        <v>140</v>
      </c>
      <c r="Y166" s="147"/>
      <c r="Z166" s="147"/>
      <c r="AA166" s="147"/>
      <c r="AB166" s="147"/>
      <c r="AC166" s="147"/>
      <c r="AD166" s="147"/>
      <c r="AE166" s="147"/>
      <c r="AF166" s="147"/>
      <c r="AG166" s="147" t="s">
        <v>161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">
      <c r="A167" s="154"/>
      <c r="B167" s="155"/>
      <c r="C167" s="180" t="s">
        <v>256</v>
      </c>
      <c r="D167" s="159"/>
      <c r="E167" s="160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143</v>
      </c>
      <c r="AH167" s="147">
        <v>0</v>
      </c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">
      <c r="A168" s="154"/>
      <c r="B168" s="155"/>
      <c r="C168" s="180" t="s">
        <v>267</v>
      </c>
      <c r="D168" s="159"/>
      <c r="E168" s="160">
        <v>2.88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7"/>
      <c r="Z168" s="147"/>
      <c r="AA168" s="147"/>
      <c r="AB168" s="147"/>
      <c r="AC168" s="147"/>
      <c r="AD168" s="147"/>
      <c r="AE168" s="147"/>
      <c r="AF168" s="147"/>
      <c r="AG168" s="147" t="s">
        <v>143</v>
      </c>
      <c r="AH168" s="147">
        <v>0</v>
      </c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">
      <c r="A169" s="154"/>
      <c r="B169" s="155"/>
      <c r="C169" s="243"/>
      <c r="D169" s="244"/>
      <c r="E169" s="244"/>
      <c r="F169" s="244"/>
      <c r="G169" s="244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156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">
      <c r="A170" s="168">
        <v>28</v>
      </c>
      <c r="B170" s="169" t="s">
        <v>268</v>
      </c>
      <c r="C170" s="179" t="s">
        <v>269</v>
      </c>
      <c r="D170" s="170" t="s">
        <v>195</v>
      </c>
      <c r="E170" s="171">
        <v>0.13728000000000001</v>
      </c>
      <c r="F170" s="172"/>
      <c r="G170" s="173">
        <f>ROUND(E170*F170,2)</f>
        <v>0</v>
      </c>
      <c r="H170" s="172"/>
      <c r="I170" s="173">
        <f>ROUND(E170*H170,2)</f>
        <v>0</v>
      </c>
      <c r="J170" s="172"/>
      <c r="K170" s="173">
        <f>ROUND(E170*J170,2)</f>
        <v>0</v>
      </c>
      <c r="L170" s="173">
        <v>21</v>
      </c>
      <c r="M170" s="173">
        <f>G170*(1+L170/100)</f>
        <v>0</v>
      </c>
      <c r="N170" s="173">
        <v>1.0662499999999999</v>
      </c>
      <c r="O170" s="173">
        <f>ROUND(E170*N170,2)</f>
        <v>0.15</v>
      </c>
      <c r="P170" s="173">
        <v>0</v>
      </c>
      <c r="Q170" s="173">
        <f>ROUND(E170*P170,2)</f>
        <v>0</v>
      </c>
      <c r="R170" s="173"/>
      <c r="S170" s="173" t="s">
        <v>160</v>
      </c>
      <c r="T170" s="174" t="s">
        <v>160</v>
      </c>
      <c r="U170" s="157">
        <v>0</v>
      </c>
      <c r="V170" s="157">
        <f>ROUND(E170*U170,2)</f>
        <v>0</v>
      </c>
      <c r="W170" s="157"/>
      <c r="X170" s="157" t="s">
        <v>140</v>
      </c>
      <c r="Y170" s="147"/>
      <c r="Z170" s="147"/>
      <c r="AA170" s="147"/>
      <c r="AB170" s="147"/>
      <c r="AC170" s="147"/>
      <c r="AD170" s="147"/>
      <c r="AE170" s="147"/>
      <c r="AF170" s="147"/>
      <c r="AG170" s="147" t="s">
        <v>161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">
      <c r="A171" s="154"/>
      <c r="B171" s="155"/>
      <c r="C171" s="180" t="s">
        <v>256</v>
      </c>
      <c r="D171" s="159"/>
      <c r="E171" s="160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143</v>
      </c>
      <c r="AH171" s="147">
        <v>0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 x14ac:dyDescent="0.2">
      <c r="A172" s="154"/>
      <c r="B172" s="155"/>
      <c r="C172" s="180" t="s">
        <v>270</v>
      </c>
      <c r="D172" s="159"/>
      <c r="E172" s="160">
        <v>0.13728000000000001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7"/>
      <c r="Z172" s="147"/>
      <c r="AA172" s="147"/>
      <c r="AB172" s="147"/>
      <c r="AC172" s="147"/>
      <c r="AD172" s="147"/>
      <c r="AE172" s="147"/>
      <c r="AF172" s="147"/>
      <c r="AG172" s="147" t="s">
        <v>143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54"/>
      <c r="B173" s="155"/>
      <c r="C173" s="243"/>
      <c r="D173" s="244"/>
      <c r="E173" s="244"/>
      <c r="F173" s="244"/>
      <c r="G173" s="244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156</v>
      </c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68">
        <v>29</v>
      </c>
      <c r="B174" s="169" t="s">
        <v>271</v>
      </c>
      <c r="C174" s="179" t="s">
        <v>272</v>
      </c>
      <c r="D174" s="170" t="s">
        <v>159</v>
      </c>
      <c r="E174" s="171">
        <v>1124.88075</v>
      </c>
      <c r="F174" s="172"/>
      <c r="G174" s="173">
        <f>ROUND(E174*F174,2)</f>
        <v>0</v>
      </c>
      <c r="H174" s="172"/>
      <c r="I174" s="173">
        <f>ROUND(E174*H174,2)</f>
        <v>0</v>
      </c>
      <c r="J174" s="172"/>
      <c r="K174" s="173">
        <f>ROUND(E174*J174,2)</f>
        <v>0</v>
      </c>
      <c r="L174" s="173">
        <v>21</v>
      </c>
      <c r="M174" s="173">
        <f>G174*(1+L174/100)</f>
        <v>0</v>
      </c>
      <c r="N174" s="173">
        <v>1.837</v>
      </c>
      <c r="O174" s="173">
        <f>ROUND(E174*N174,2)</f>
        <v>2066.41</v>
      </c>
      <c r="P174" s="173">
        <v>0</v>
      </c>
      <c r="Q174" s="173">
        <f>ROUND(E174*P174,2)</f>
        <v>0</v>
      </c>
      <c r="R174" s="173"/>
      <c r="S174" s="173" t="s">
        <v>160</v>
      </c>
      <c r="T174" s="174" t="s">
        <v>160</v>
      </c>
      <c r="U174" s="157">
        <v>0</v>
      </c>
      <c r="V174" s="157">
        <f>ROUND(E174*U174,2)</f>
        <v>0</v>
      </c>
      <c r="W174" s="157"/>
      <c r="X174" s="157" t="s">
        <v>140</v>
      </c>
      <c r="Y174" s="147"/>
      <c r="Z174" s="147"/>
      <c r="AA174" s="147"/>
      <c r="AB174" s="147"/>
      <c r="AC174" s="147"/>
      <c r="AD174" s="147"/>
      <c r="AE174" s="147"/>
      <c r="AF174" s="147"/>
      <c r="AG174" s="147" t="s">
        <v>161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54"/>
      <c r="B175" s="155"/>
      <c r="C175" s="180" t="s">
        <v>256</v>
      </c>
      <c r="D175" s="159"/>
      <c r="E175" s="160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143</v>
      </c>
      <c r="AH175" s="147">
        <v>0</v>
      </c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 x14ac:dyDescent="0.2">
      <c r="A176" s="154"/>
      <c r="B176" s="155"/>
      <c r="C176" s="180" t="s">
        <v>273</v>
      </c>
      <c r="D176" s="159"/>
      <c r="E176" s="160">
        <v>1124.88075</v>
      </c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7"/>
      <c r="Z176" s="147"/>
      <c r="AA176" s="147"/>
      <c r="AB176" s="147"/>
      <c r="AC176" s="147"/>
      <c r="AD176" s="147"/>
      <c r="AE176" s="147"/>
      <c r="AF176" s="147"/>
      <c r="AG176" s="147" t="s">
        <v>143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54"/>
      <c r="B177" s="155"/>
      <c r="C177" s="243"/>
      <c r="D177" s="244"/>
      <c r="E177" s="244"/>
      <c r="F177" s="244"/>
      <c r="G177" s="244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156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">
      <c r="A178" s="168">
        <v>30</v>
      </c>
      <c r="B178" s="169" t="s">
        <v>274</v>
      </c>
      <c r="C178" s="179" t="s">
        <v>275</v>
      </c>
      <c r="D178" s="170" t="s">
        <v>159</v>
      </c>
      <c r="E178" s="171">
        <v>124.98675</v>
      </c>
      <c r="F178" s="172"/>
      <c r="G178" s="173">
        <f>ROUND(E178*F178,2)</f>
        <v>0</v>
      </c>
      <c r="H178" s="172"/>
      <c r="I178" s="173">
        <f>ROUND(E178*H178,2)</f>
        <v>0</v>
      </c>
      <c r="J178" s="172"/>
      <c r="K178" s="173">
        <f>ROUND(E178*J178,2)</f>
        <v>0</v>
      </c>
      <c r="L178" s="173">
        <v>21</v>
      </c>
      <c r="M178" s="173">
        <f>G178*(1+L178/100)</f>
        <v>0</v>
      </c>
      <c r="N178" s="173">
        <v>1.837</v>
      </c>
      <c r="O178" s="173">
        <f>ROUND(E178*N178,2)</f>
        <v>229.6</v>
      </c>
      <c r="P178" s="173">
        <v>0</v>
      </c>
      <c r="Q178" s="173">
        <f>ROUND(E178*P178,2)</f>
        <v>0</v>
      </c>
      <c r="R178" s="173"/>
      <c r="S178" s="173" t="s">
        <v>160</v>
      </c>
      <c r="T178" s="174" t="s">
        <v>160</v>
      </c>
      <c r="U178" s="157">
        <v>0</v>
      </c>
      <c r="V178" s="157">
        <f>ROUND(E178*U178,2)</f>
        <v>0</v>
      </c>
      <c r="W178" s="157"/>
      <c r="X178" s="157" t="s">
        <v>140</v>
      </c>
      <c r="Y178" s="147"/>
      <c r="Z178" s="147"/>
      <c r="AA178" s="147"/>
      <c r="AB178" s="147"/>
      <c r="AC178" s="147"/>
      <c r="AD178" s="147"/>
      <c r="AE178" s="147"/>
      <c r="AF178" s="147"/>
      <c r="AG178" s="147" t="s">
        <v>161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54"/>
      <c r="B179" s="155"/>
      <c r="C179" s="180" t="s">
        <v>256</v>
      </c>
      <c r="D179" s="159"/>
      <c r="E179" s="160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143</v>
      </c>
      <c r="AH179" s="147">
        <v>0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54"/>
      <c r="B180" s="155"/>
      <c r="C180" s="180" t="s">
        <v>276</v>
      </c>
      <c r="D180" s="159"/>
      <c r="E180" s="160">
        <v>124.98675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143</v>
      </c>
      <c r="AH180" s="147">
        <v>0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">
      <c r="A181" s="154"/>
      <c r="B181" s="155"/>
      <c r="C181" s="243"/>
      <c r="D181" s="244"/>
      <c r="E181" s="244"/>
      <c r="F181" s="244"/>
      <c r="G181" s="244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156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68">
        <v>31</v>
      </c>
      <c r="B182" s="169" t="s">
        <v>277</v>
      </c>
      <c r="C182" s="179" t="s">
        <v>278</v>
      </c>
      <c r="D182" s="170" t="s">
        <v>249</v>
      </c>
      <c r="E182" s="171">
        <v>848.70558000000005</v>
      </c>
      <c r="F182" s="172"/>
      <c r="G182" s="173">
        <f>ROUND(E182*F182,2)</f>
        <v>0</v>
      </c>
      <c r="H182" s="172"/>
      <c r="I182" s="173">
        <f>ROUND(E182*H182,2)</f>
        <v>0</v>
      </c>
      <c r="J182" s="172"/>
      <c r="K182" s="173">
        <f>ROUND(E182*J182,2)</f>
        <v>0</v>
      </c>
      <c r="L182" s="173">
        <v>21</v>
      </c>
      <c r="M182" s="173">
        <f>G182*(1+L182/100)</f>
        <v>0</v>
      </c>
      <c r="N182" s="173">
        <v>3.8000000000000002E-4</v>
      </c>
      <c r="O182" s="173">
        <f>ROUND(E182*N182,2)</f>
        <v>0.32</v>
      </c>
      <c r="P182" s="173">
        <v>0</v>
      </c>
      <c r="Q182" s="173">
        <f>ROUND(E182*P182,2)</f>
        <v>0</v>
      </c>
      <c r="R182" s="173"/>
      <c r="S182" s="173" t="s">
        <v>138</v>
      </c>
      <c r="T182" s="174" t="s">
        <v>139</v>
      </c>
      <c r="U182" s="157">
        <v>0.11</v>
      </c>
      <c r="V182" s="157">
        <f>ROUND(E182*U182,2)</f>
        <v>93.36</v>
      </c>
      <c r="W182" s="157"/>
      <c r="X182" s="157" t="s">
        <v>140</v>
      </c>
      <c r="Y182" s="147"/>
      <c r="Z182" s="147"/>
      <c r="AA182" s="147"/>
      <c r="AB182" s="147"/>
      <c r="AC182" s="147"/>
      <c r="AD182" s="147"/>
      <c r="AE182" s="147"/>
      <c r="AF182" s="147"/>
      <c r="AG182" s="147" t="s">
        <v>141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">
      <c r="A183" s="154"/>
      <c r="B183" s="155"/>
      <c r="C183" s="180" t="s">
        <v>253</v>
      </c>
      <c r="D183" s="159"/>
      <c r="E183" s="160">
        <v>848.70558000000005</v>
      </c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7"/>
      <c r="Z183" s="147"/>
      <c r="AA183" s="147"/>
      <c r="AB183" s="147"/>
      <c r="AC183" s="147"/>
      <c r="AD183" s="147"/>
      <c r="AE183" s="147"/>
      <c r="AF183" s="147"/>
      <c r="AG183" s="147" t="s">
        <v>143</v>
      </c>
      <c r="AH183" s="147">
        <v>0</v>
      </c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54"/>
      <c r="B184" s="155"/>
      <c r="C184" s="243"/>
      <c r="D184" s="244"/>
      <c r="E184" s="244"/>
      <c r="F184" s="244"/>
      <c r="G184" s="244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156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x14ac:dyDescent="0.2">
      <c r="A185" s="162" t="s">
        <v>133</v>
      </c>
      <c r="B185" s="163" t="s">
        <v>71</v>
      </c>
      <c r="C185" s="178" t="s">
        <v>72</v>
      </c>
      <c r="D185" s="164"/>
      <c r="E185" s="165"/>
      <c r="F185" s="166"/>
      <c r="G185" s="166">
        <f>SUMIF(AG186:AG201,"&lt;&gt;NOR",G186:G201)</f>
        <v>0</v>
      </c>
      <c r="H185" s="166"/>
      <c r="I185" s="166">
        <f>SUM(I186:I201)</f>
        <v>0</v>
      </c>
      <c r="J185" s="166"/>
      <c r="K185" s="166">
        <f>SUM(K186:K201)</f>
        <v>0</v>
      </c>
      <c r="L185" s="166"/>
      <c r="M185" s="166">
        <f>SUM(M186:M201)</f>
        <v>0</v>
      </c>
      <c r="N185" s="166"/>
      <c r="O185" s="166">
        <f>SUM(O186:O201)</f>
        <v>0.1</v>
      </c>
      <c r="P185" s="166"/>
      <c r="Q185" s="166">
        <f>SUM(Q186:Q201)</f>
        <v>0</v>
      </c>
      <c r="R185" s="166"/>
      <c r="S185" s="166"/>
      <c r="T185" s="167"/>
      <c r="U185" s="161"/>
      <c r="V185" s="161">
        <f>SUM(V186:V201)</f>
        <v>0</v>
      </c>
      <c r="W185" s="161"/>
      <c r="X185" s="161"/>
      <c r="AG185" t="s">
        <v>134</v>
      </c>
    </row>
    <row r="186" spans="1:60" outlineLevel="1" x14ac:dyDescent="0.2">
      <c r="A186" s="168">
        <v>32</v>
      </c>
      <c r="B186" s="169" t="s">
        <v>279</v>
      </c>
      <c r="C186" s="179" t="s">
        <v>280</v>
      </c>
      <c r="D186" s="170" t="s">
        <v>184</v>
      </c>
      <c r="E186" s="171">
        <v>2380.6999999999998</v>
      </c>
      <c r="F186" s="172"/>
      <c r="G186" s="173">
        <f>ROUND(E186*F186,2)</f>
        <v>0</v>
      </c>
      <c r="H186" s="172"/>
      <c r="I186" s="173">
        <f>ROUND(E186*H186,2)</f>
        <v>0</v>
      </c>
      <c r="J186" s="172"/>
      <c r="K186" s="173">
        <f>ROUND(E186*J186,2)</f>
        <v>0</v>
      </c>
      <c r="L186" s="173">
        <v>21</v>
      </c>
      <c r="M186" s="173">
        <f>G186*(1+L186/100)</f>
        <v>0</v>
      </c>
      <c r="N186" s="173">
        <v>4.0000000000000003E-5</v>
      </c>
      <c r="O186" s="173">
        <f>ROUND(E186*N186,2)</f>
        <v>0.1</v>
      </c>
      <c r="P186" s="173">
        <v>0</v>
      </c>
      <c r="Q186" s="173">
        <f>ROUND(E186*P186,2)</f>
        <v>0</v>
      </c>
      <c r="R186" s="173"/>
      <c r="S186" s="173" t="s">
        <v>160</v>
      </c>
      <c r="T186" s="174" t="s">
        <v>160</v>
      </c>
      <c r="U186" s="157">
        <v>0</v>
      </c>
      <c r="V186" s="157">
        <f>ROUND(E186*U186,2)</f>
        <v>0</v>
      </c>
      <c r="W186" s="157"/>
      <c r="X186" s="157" t="s">
        <v>140</v>
      </c>
      <c r="Y186" s="147"/>
      <c r="Z186" s="147"/>
      <c r="AA186" s="147"/>
      <c r="AB186" s="147"/>
      <c r="AC186" s="147"/>
      <c r="AD186" s="147"/>
      <c r="AE186" s="147"/>
      <c r="AF186" s="147"/>
      <c r="AG186" s="147" t="s">
        <v>161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">
      <c r="A187" s="154"/>
      <c r="B187" s="155"/>
      <c r="C187" s="180" t="s">
        <v>256</v>
      </c>
      <c r="D187" s="159"/>
      <c r="E187" s="160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7"/>
      <c r="Z187" s="147"/>
      <c r="AA187" s="147"/>
      <c r="AB187" s="147"/>
      <c r="AC187" s="147"/>
      <c r="AD187" s="147"/>
      <c r="AE187" s="147"/>
      <c r="AF187" s="147"/>
      <c r="AG187" s="147" t="s">
        <v>143</v>
      </c>
      <c r="AH187" s="147">
        <v>0</v>
      </c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54"/>
      <c r="B188" s="155"/>
      <c r="C188" s="180" t="s">
        <v>281</v>
      </c>
      <c r="D188" s="159"/>
      <c r="E188" s="160">
        <v>2380.6999999999998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143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54"/>
      <c r="B189" s="155"/>
      <c r="C189" s="243"/>
      <c r="D189" s="244"/>
      <c r="E189" s="244"/>
      <c r="F189" s="244"/>
      <c r="G189" s="244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156</v>
      </c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ht="22.5" outlineLevel="1" x14ac:dyDescent="0.2">
      <c r="A190" s="168">
        <v>33</v>
      </c>
      <c r="B190" s="169" t="s">
        <v>282</v>
      </c>
      <c r="C190" s="179" t="s">
        <v>283</v>
      </c>
      <c r="D190" s="170" t="s">
        <v>284</v>
      </c>
      <c r="E190" s="171">
        <v>250</v>
      </c>
      <c r="F190" s="172"/>
      <c r="G190" s="173">
        <f>ROUND(E190*F190,2)</f>
        <v>0</v>
      </c>
      <c r="H190" s="172"/>
      <c r="I190" s="173">
        <f>ROUND(E190*H190,2)</f>
        <v>0</v>
      </c>
      <c r="J190" s="172"/>
      <c r="K190" s="173">
        <f>ROUND(E190*J190,2)</f>
        <v>0</v>
      </c>
      <c r="L190" s="173">
        <v>21</v>
      </c>
      <c r="M190" s="173">
        <f>G190*(1+L190/100)</f>
        <v>0</v>
      </c>
      <c r="N190" s="173">
        <v>0</v>
      </c>
      <c r="O190" s="173">
        <f>ROUND(E190*N190,2)</f>
        <v>0</v>
      </c>
      <c r="P190" s="173">
        <v>0</v>
      </c>
      <c r="Q190" s="173">
        <f>ROUND(E190*P190,2)</f>
        <v>0</v>
      </c>
      <c r="R190" s="173"/>
      <c r="S190" s="173" t="s">
        <v>138</v>
      </c>
      <c r="T190" s="174" t="s">
        <v>139</v>
      </c>
      <c r="U190" s="157">
        <v>0</v>
      </c>
      <c r="V190" s="157">
        <f>ROUND(E190*U190,2)</f>
        <v>0</v>
      </c>
      <c r="W190" s="157"/>
      <c r="X190" s="157" t="s">
        <v>285</v>
      </c>
      <c r="Y190" s="147"/>
      <c r="Z190" s="147"/>
      <c r="AA190" s="147"/>
      <c r="AB190" s="147"/>
      <c r="AC190" s="147"/>
      <c r="AD190" s="147"/>
      <c r="AE190" s="147"/>
      <c r="AF190" s="147"/>
      <c r="AG190" s="147" t="s">
        <v>286</v>
      </c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x14ac:dyDescent="0.2">
      <c r="A191" s="154"/>
      <c r="B191" s="155"/>
      <c r="C191" s="180" t="s">
        <v>287</v>
      </c>
      <c r="D191" s="159"/>
      <c r="E191" s="160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143</v>
      </c>
      <c r="AH191" s="147">
        <v>0</v>
      </c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outlineLevel="1" x14ac:dyDescent="0.2">
      <c r="A192" s="154"/>
      <c r="B192" s="155"/>
      <c r="C192" s="180" t="s">
        <v>288</v>
      </c>
      <c r="D192" s="159"/>
      <c r="E192" s="160">
        <v>250</v>
      </c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7"/>
      <c r="Z192" s="147"/>
      <c r="AA192" s="147"/>
      <c r="AB192" s="147"/>
      <c r="AC192" s="147"/>
      <c r="AD192" s="147"/>
      <c r="AE192" s="147"/>
      <c r="AF192" s="147"/>
      <c r="AG192" s="147" t="s">
        <v>143</v>
      </c>
      <c r="AH192" s="147">
        <v>0</v>
      </c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1" x14ac:dyDescent="0.2">
      <c r="A193" s="154"/>
      <c r="B193" s="155"/>
      <c r="C193" s="243"/>
      <c r="D193" s="244"/>
      <c r="E193" s="244"/>
      <c r="F193" s="244"/>
      <c r="G193" s="244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7"/>
      <c r="Z193" s="147"/>
      <c r="AA193" s="147"/>
      <c r="AB193" s="147"/>
      <c r="AC193" s="147"/>
      <c r="AD193" s="147"/>
      <c r="AE193" s="147"/>
      <c r="AF193" s="147"/>
      <c r="AG193" s="147" t="s">
        <v>156</v>
      </c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x14ac:dyDescent="0.2">
      <c r="A194" s="168">
        <v>34</v>
      </c>
      <c r="B194" s="169" t="s">
        <v>289</v>
      </c>
      <c r="C194" s="179" t="s">
        <v>290</v>
      </c>
      <c r="D194" s="170" t="s">
        <v>284</v>
      </c>
      <c r="E194" s="171">
        <v>250</v>
      </c>
      <c r="F194" s="172"/>
      <c r="G194" s="173">
        <f>ROUND(E194*F194,2)</f>
        <v>0</v>
      </c>
      <c r="H194" s="172"/>
      <c r="I194" s="173">
        <f>ROUND(E194*H194,2)</f>
        <v>0</v>
      </c>
      <c r="J194" s="172"/>
      <c r="K194" s="173">
        <f>ROUND(E194*J194,2)</f>
        <v>0</v>
      </c>
      <c r="L194" s="173">
        <v>21</v>
      </c>
      <c r="M194" s="173">
        <f>G194*(1+L194/100)</f>
        <v>0</v>
      </c>
      <c r="N194" s="173">
        <v>0</v>
      </c>
      <c r="O194" s="173">
        <f>ROUND(E194*N194,2)</f>
        <v>0</v>
      </c>
      <c r="P194" s="173">
        <v>0</v>
      </c>
      <c r="Q194" s="173">
        <f>ROUND(E194*P194,2)</f>
        <v>0</v>
      </c>
      <c r="R194" s="173"/>
      <c r="S194" s="173" t="s">
        <v>138</v>
      </c>
      <c r="T194" s="174" t="s">
        <v>139</v>
      </c>
      <c r="U194" s="157">
        <v>0</v>
      </c>
      <c r="V194" s="157">
        <f>ROUND(E194*U194,2)</f>
        <v>0</v>
      </c>
      <c r="W194" s="157"/>
      <c r="X194" s="157" t="s">
        <v>285</v>
      </c>
      <c r="Y194" s="147"/>
      <c r="Z194" s="147"/>
      <c r="AA194" s="147"/>
      <c r="AB194" s="147"/>
      <c r="AC194" s="147"/>
      <c r="AD194" s="147"/>
      <c r="AE194" s="147"/>
      <c r="AF194" s="147"/>
      <c r="AG194" s="147" t="s">
        <v>286</v>
      </c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">
      <c r="A195" s="154"/>
      <c r="B195" s="155"/>
      <c r="C195" s="180" t="s">
        <v>287</v>
      </c>
      <c r="D195" s="159"/>
      <c r="E195" s="160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7"/>
      <c r="Z195" s="147"/>
      <c r="AA195" s="147"/>
      <c r="AB195" s="147"/>
      <c r="AC195" s="147"/>
      <c r="AD195" s="147"/>
      <c r="AE195" s="147"/>
      <c r="AF195" s="147"/>
      <c r="AG195" s="147" t="s">
        <v>143</v>
      </c>
      <c r="AH195" s="147">
        <v>0</v>
      </c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">
      <c r="A196" s="154"/>
      <c r="B196" s="155"/>
      <c r="C196" s="180" t="s">
        <v>288</v>
      </c>
      <c r="D196" s="159"/>
      <c r="E196" s="160">
        <v>250</v>
      </c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143</v>
      </c>
      <c r="AH196" s="147">
        <v>0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1" x14ac:dyDescent="0.2">
      <c r="A197" s="154"/>
      <c r="B197" s="155"/>
      <c r="C197" s="243"/>
      <c r="D197" s="244"/>
      <c r="E197" s="244"/>
      <c r="F197" s="244"/>
      <c r="G197" s="244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7"/>
      <c r="Z197" s="147"/>
      <c r="AA197" s="147"/>
      <c r="AB197" s="147"/>
      <c r="AC197" s="147"/>
      <c r="AD197" s="147"/>
      <c r="AE197" s="147"/>
      <c r="AF197" s="147"/>
      <c r="AG197" s="147" t="s">
        <v>156</v>
      </c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 x14ac:dyDescent="0.2">
      <c r="A198" s="168">
        <v>35</v>
      </c>
      <c r="B198" s="169" t="s">
        <v>291</v>
      </c>
      <c r="C198" s="179" t="s">
        <v>292</v>
      </c>
      <c r="D198" s="170" t="s">
        <v>293</v>
      </c>
      <c r="E198" s="171">
        <v>1</v>
      </c>
      <c r="F198" s="172"/>
      <c r="G198" s="173">
        <f>ROUND(E198*F198,2)</f>
        <v>0</v>
      </c>
      <c r="H198" s="172"/>
      <c r="I198" s="173">
        <f>ROUND(E198*H198,2)</f>
        <v>0</v>
      </c>
      <c r="J198" s="172"/>
      <c r="K198" s="173">
        <f>ROUND(E198*J198,2)</f>
        <v>0</v>
      </c>
      <c r="L198" s="173">
        <v>21</v>
      </c>
      <c r="M198" s="173">
        <f>G198*(1+L198/100)</f>
        <v>0</v>
      </c>
      <c r="N198" s="173">
        <v>0</v>
      </c>
      <c r="O198" s="173">
        <f>ROUND(E198*N198,2)</f>
        <v>0</v>
      </c>
      <c r="P198" s="173">
        <v>0</v>
      </c>
      <c r="Q198" s="173">
        <f>ROUND(E198*P198,2)</f>
        <v>0</v>
      </c>
      <c r="R198" s="173"/>
      <c r="S198" s="173" t="s">
        <v>138</v>
      </c>
      <c r="T198" s="174" t="s">
        <v>139</v>
      </c>
      <c r="U198" s="157">
        <v>0</v>
      </c>
      <c r="V198" s="157">
        <f>ROUND(E198*U198,2)</f>
        <v>0</v>
      </c>
      <c r="W198" s="157"/>
      <c r="X198" s="157" t="s">
        <v>285</v>
      </c>
      <c r="Y198" s="147"/>
      <c r="Z198" s="147"/>
      <c r="AA198" s="147"/>
      <c r="AB198" s="147"/>
      <c r="AC198" s="147"/>
      <c r="AD198" s="147"/>
      <c r="AE198" s="147"/>
      <c r="AF198" s="147"/>
      <c r="AG198" s="147" t="s">
        <v>286</v>
      </c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">
      <c r="A199" s="154"/>
      <c r="B199" s="155"/>
      <c r="C199" s="180" t="s">
        <v>294</v>
      </c>
      <c r="D199" s="159"/>
      <c r="E199" s="160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7"/>
      <c r="Z199" s="147"/>
      <c r="AA199" s="147"/>
      <c r="AB199" s="147"/>
      <c r="AC199" s="147"/>
      <c r="AD199" s="147"/>
      <c r="AE199" s="147"/>
      <c r="AF199" s="147"/>
      <c r="AG199" s="147" t="s">
        <v>143</v>
      </c>
      <c r="AH199" s="147">
        <v>0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">
      <c r="A200" s="154"/>
      <c r="B200" s="155"/>
      <c r="C200" s="180" t="s">
        <v>57</v>
      </c>
      <c r="D200" s="159"/>
      <c r="E200" s="160">
        <v>1</v>
      </c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143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">
      <c r="A201" s="154"/>
      <c r="B201" s="155"/>
      <c r="C201" s="243"/>
      <c r="D201" s="244"/>
      <c r="E201" s="244"/>
      <c r="F201" s="244"/>
      <c r="G201" s="244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7"/>
      <c r="Z201" s="147"/>
      <c r="AA201" s="147"/>
      <c r="AB201" s="147"/>
      <c r="AC201" s="147"/>
      <c r="AD201" s="147"/>
      <c r="AE201" s="147"/>
      <c r="AF201" s="147"/>
      <c r="AG201" s="147" t="s">
        <v>156</v>
      </c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x14ac:dyDescent="0.2">
      <c r="A202" s="162" t="s">
        <v>133</v>
      </c>
      <c r="B202" s="163" t="s">
        <v>73</v>
      </c>
      <c r="C202" s="178" t="s">
        <v>74</v>
      </c>
      <c r="D202" s="164"/>
      <c r="E202" s="165"/>
      <c r="F202" s="166"/>
      <c r="G202" s="166">
        <f>SUMIF(AG203:AG207,"&lt;&gt;NOR",G203:G207)</f>
        <v>0</v>
      </c>
      <c r="H202" s="166"/>
      <c r="I202" s="166">
        <f>SUM(I203:I207)</f>
        <v>0</v>
      </c>
      <c r="J202" s="166"/>
      <c r="K202" s="166">
        <f>SUM(K203:K207)</f>
        <v>0</v>
      </c>
      <c r="L202" s="166"/>
      <c r="M202" s="166">
        <f>SUM(M203:M207)</f>
        <v>0</v>
      </c>
      <c r="N202" s="166"/>
      <c r="O202" s="166">
        <f>SUM(O203:O207)</f>
        <v>0</v>
      </c>
      <c r="P202" s="166"/>
      <c r="Q202" s="166">
        <f>SUM(Q203:Q207)</f>
        <v>0</v>
      </c>
      <c r="R202" s="166"/>
      <c r="S202" s="166"/>
      <c r="T202" s="167"/>
      <c r="U202" s="161"/>
      <c r="V202" s="161">
        <f>SUM(V203:V207)</f>
        <v>392.7</v>
      </c>
      <c r="W202" s="161"/>
      <c r="X202" s="161"/>
      <c r="AG202" t="s">
        <v>134</v>
      </c>
    </row>
    <row r="203" spans="1:60" outlineLevel="1" x14ac:dyDescent="0.2">
      <c r="A203" s="168">
        <v>36</v>
      </c>
      <c r="B203" s="169" t="s">
        <v>295</v>
      </c>
      <c r="C203" s="179" t="s">
        <v>296</v>
      </c>
      <c r="D203" s="170" t="s">
        <v>195</v>
      </c>
      <c r="E203" s="171">
        <v>4048.4628899999998</v>
      </c>
      <c r="F203" s="172"/>
      <c r="G203" s="173">
        <f>ROUND(E203*F203,2)</f>
        <v>0</v>
      </c>
      <c r="H203" s="172"/>
      <c r="I203" s="173">
        <f>ROUND(E203*H203,2)</f>
        <v>0</v>
      </c>
      <c r="J203" s="172"/>
      <c r="K203" s="173">
        <f>ROUND(E203*J203,2)</f>
        <v>0</v>
      </c>
      <c r="L203" s="173">
        <v>21</v>
      </c>
      <c r="M203" s="173">
        <f>G203*(1+L203/100)</f>
        <v>0</v>
      </c>
      <c r="N203" s="173">
        <v>0</v>
      </c>
      <c r="O203" s="173">
        <f>ROUND(E203*N203,2)</f>
        <v>0</v>
      </c>
      <c r="P203" s="173">
        <v>0</v>
      </c>
      <c r="Q203" s="173">
        <f>ROUND(E203*P203,2)</f>
        <v>0</v>
      </c>
      <c r="R203" s="173"/>
      <c r="S203" s="173" t="s">
        <v>160</v>
      </c>
      <c r="T203" s="174" t="s">
        <v>160</v>
      </c>
      <c r="U203" s="157">
        <v>9.7000000000000003E-2</v>
      </c>
      <c r="V203" s="157">
        <f>ROUND(E203*U203,2)</f>
        <v>392.7</v>
      </c>
      <c r="W203" s="157"/>
      <c r="X203" s="157" t="s">
        <v>140</v>
      </c>
      <c r="Y203" s="147"/>
      <c r="Z203" s="147"/>
      <c r="AA203" s="147"/>
      <c r="AB203" s="147"/>
      <c r="AC203" s="147"/>
      <c r="AD203" s="147"/>
      <c r="AE203" s="147"/>
      <c r="AF203" s="147"/>
      <c r="AG203" s="147" t="s">
        <v>161</v>
      </c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">
      <c r="A204" s="154"/>
      <c r="B204" s="155"/>
      <c r="C204" s="180" t="s">
        <v>297</v>
      </c>
      <c r="D204" s="159"/>
      <c r="E204" s="160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143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">
      <c r="A205" s="154"/>
      <c r="B205" s="155"/>
      <c r="C205" s="180" t="s">
        <v>298</v>
      </c>
      <c r="D205" s="159"/>
      <c r="E205" s="160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7"/>
      <c r="Z205" s="147"/>
      <c r="AA205" s="147"/>
      <c r="AB205" s="147"/>
      <c r="AC205" s="147"/>
      <c r="AD205" s="147"/>
      <c r="AE205" s="147"/>
      <c r="AF205" s="147"/>
      <c r="AG205" s="147" t="s">
        <v>143</v>
      </c>
      <c r="AH205" s="147">
        <v>0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">
      <c r="A206" s="154"/>
      <c r="B206" s="155"/>
      <c r="C206" s="180" t="s">
        <v>299</v>
      </c>
      <c r="D206" s="159"/>
      <c r="E206" s="160">
        <v>4048.4628899999998</v>
      </c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7"/>
      <c r="Z206" s="147"/>
      <c r="AA206" s="147"/>
      <c r="AB206" s="147"/>
      <c r="AC206" s="147"/>
      <c r="AD206" s="147"/>
      <c r="AE206" s="147"/>
      <c r="AF206" s="147"/>
      <c r="AG206" s="147" t="s">
        <v>143</v>
      </c>
      <c r="AH206" s="147">
        <v>0</v>
      </c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">
      <c r="A207" s="154"/>
      <c r="B207" s="155"/>
      <c r="C207" s="243"/>
      <c r="D207" s="244"/>
      <c r="E207" s="244"/>
      <c r="F207" s="244"/>
      <c r="G207" s="244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156</v>
      </c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x14ac:dyDescent="0.2">
      <c r="A208" s="162" t="s">
        <v>133</v>
      </c>
      <c r="B208" s="163" t="s">
        <v>75</v>
      </c>
      <c r="C208" s="178" t="s">
        <v>76</v>
      </c>
      <c r="D208" s="164"/>
      <c r="E208" s="165"/>
      <c r="F208" s="166"/>
      <c r="G208" s="166">
        <f>SUMIF(AG209:AG212,"&lt;&gt;NOR",G209:G212)</f>
        <v>0</v>
      </c>
      <c r="H208" s="166"/>
      <c r="I208" s="166">
        <f>SUM(I209:I212)</f>
        <v>0</v>
      </c>
      <c r="J208" s="166"/>
      <c r="K208" s="166">
        <f>SUM(K209:K212)</f>
        <v>0</v>
      </c>
      <c r="L208" s="166"/>
      <c r="M208" s="166">
        <f>SUM(M209:M212)</f>
        <v>0</v>
      </c>
      <c r="N208" s="166"/>
      <c r="O208" s="166">
        <f>SUM(O209:O212)</f>
        <v>0</v>
      </c>
      <c r="P208" s="166"/>
      <c r="Q208" s="166">
        <f>SUM(Q209:Q212)</f>
        <v>0</v>
      </c>
      <c r="R208" s="166"/>
      <c r="S208" s="166"/>
      <c r="T208" s="167"/>
      <c r="U208" s="161"/>
      <c r="V208" s="161">
        <f>SUM(V209:V212)</f>
        <v>0</v>
      </c>
      <c r="W208" s="161"/>
      <c r="X208" s="161"/>
      <c r="AG208" t="s">
        <v>134</v>
      </c>
    </row>
    <row r="209" spans="1:60" outlineLevel="1" x14ac:dyDescent="0.2">
      <c r="A209" s="168">
        <v>37</v>
      </c>
      <c r="B209" s="169" t="s">
        <v>300</v>
      </c>
      <c r="C209" s="179" t="s">
        <v>301</v>
      </c>
      <c r="D209" s="170" t="s">
        <v>293</v>
      </c>
      <c r="E209" s="171">
        <v>9</v>
      </c>
      <c r="F209" s="172"/>
      <c r="G209" s="173">
        <f>ROUND(E209*F209,2)</f>
        <v>0</v>
      </c>
      <c r="H209" s="172"/>
      <c r="I209" s="173">
        <f>ROUND(E209*H209,2)</f>
        <v>0</v>
      </c>
      <c r="J209" s="172"/>
      <c r="K209" s="173">
        <f>ROUND(E209*J209,2)</f>
        <v>0</v>
      </c>
      <c r="L209" s="173">
        <v>21</v>
      </c>
      <c r="M209" s="173">
        <f>G209*(1+L209/100)</f>
        <v>0</v>
      </c>
      <c r="N209" s="173">
        <v>0</v>
      </c>
      <c r="O209" s="173">
        <f>ROUND(E209*N209,2)</f>
        <v>0</v>
      </c>
      <c r="P209" s="173">
        <v>0</v>
      </c>
      <c r="Q209" s="173">
        <f>ROUND(E209*P209,2)</f>
        <v>0</v>
      </c>
      <c r="R209" s="173"/>
      <c r="S209" s="173" t="s">
        <v>138</v>
      </c>
      <c r="T209" s="174" t="s">
        <v>139</v>
      </c>
      <c r="U209" s="157">
        <v>0</v>
      </c>
      <c r="V209" s="157">
        <f>ROUND(E209*U209,2)</f>
        <v>0</v>
      </c>
      <c r="W209" s="157"/>
      <c r="X209" s="157" t="s">
        <v>140</v>
      </c>
      <c r="Y209" s="147"/>
      <c r="Z209" s="147"/>
      <c r="AA209" s="147"/>
      <c r="AB209" s="147"/>
      <c r="AC209" s="147"/>
      <c r="AD209" s="147"/>
      <c r="AE209" s="147"/>
      <c r="AF209" s="147"/>
      <c r="AG209" s="147" t="s">
        <v>141</v>
      </c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">
      <c r="A210" s="154"/>
      <c r="B210" s="155"/>
      <c r="C210" s="245"/>
      <c r="D210" s="246"/>
      <c r="E210" s="246"/>
      <c r="F210" s="246"/>
      <c r="G210" s="246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7"/>
      <c r="Z210" s="147"/>
      <c r="AA210" s="147"/>
      <c r="AB210" s="147"/>
      <c r="AC210" s="147"/>
      <c r="AD210" s="147"/>
      <c r="AE210" s="147"/>
      <c r="AF210" s="147"/>
      <c r="AG210" s="147" t="s">
        <v>156</v>
      </c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 x14ac:dyDescent="0.2">
      <c r="A211" s="168">
        <v>38</v>
      </c>
      <c r="B211" s="169" t="s">
        <v>302</v>
      </c>
      <c r="C211" s="179" t="s">
        <v>303</v>
      </c>
      <c r="D211" s="170" t="s">
        <v>137</v>
      </c>
      <c r="E211" s="171">
        <v>1</v>
      </c>
      <c r="F211" s="172"/>
      <c r="G211" s="173">
        <f>ROUND(E211*F211,2)</f>
        <v>0</v>
      </c>
      <c r="H211" s="172"/>
      <c r="I211" s="173">
        <f>ROUND(E211*H211,2)</f>
        <v>0</v>
      </c>
      <c r="J211" s="172"/>
      <c r="K211" s="173">
        <f>ROUND(E211*J211,2)</f>
        <v>0</v>
      </c>
      <c r="L211" s="173">
        <v>21</v>
      </c>
      <c r="M211" s="173">
        <f>G211*(1+L211/100)</f>
        <v>0</v>
      </c>
      <c r="N211" s="173">
        <v>0</v>
      </c>
      <c r="O211" s="173">
        <f>ROUND(E211*N211,2)</f>
        <v>0</v>
      </c>
      <c r="P211" s="173">
        <v>0</v>
      </c>
      <c r="Q211" s="173">
        <f>ROUND(E211*P211,2)</f>
        <v>0</v>
      </c>
      <c r="R211" s="173"/>
      <c r="S211" s="173" t="s">
        <v>138</v>
      </c>
      <c r="T211" s="174" t="s">
        <v>139</v>
      </c>
      <c r="U211" s="157">
        <v>0</v>
      </c>
      <c r="V211" s="157">
        <f>ROUND(E211*U211,2)</f>
        <v>0</v>
      </c>
      <c r="W211" s="157"/>
      <c r="X211" s="157" t="s">
        <v>140</v>
      </c>
      <c r="Y211" s="147"/>
      <c r="Z211" s="147"/>
      <c r="AA211" s="147"/>
      <c r="AB211" s="147"/>
      <c r="AC211" s="147"/>
      <c r="AD211" s="147"/>
      <c r="AE211" s="147"/>
      <c r="AF211" s="147"/>
      <c r="AG211" s="147" t="s">
        <v>141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">
      <c r="A212" s="154"/>
      <c r="B212" s="155"/>
      <c r="C212" s="245"/>
      <c r="D212" s="246"/>
      <c r="E212" s="246"/>
      <c r="F212" s="246"/>
      <c r="G212" s="246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156</v>
      </c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x14ac:dyDescent="0.2">
      <c r="A213" s="162" t="s">
        <v>133</v>
      </c>
      <c r="B213" s="163" t="s">
        <v>77</v>
      </c>
      <c r="C213" s="178" t="s">
        <v>78</v>
      </c>
      <c r="D213" s="164"/>
      <c r="E213" s="165"/>
      <c r="F213" s="166"/>
      <c r="G213" s="166">
        <f>SUMIF(AG214:AG232,"&lt;&gt;NOR",G214:G232)</f>
        <v>0</v>
      </c>
      <c r="H213" s="166"/>
      <c r="I213" s="166">
        <f>SUM(I214:I232)</f>
        <v>0</v>
      </c>
      <c r="J213" s="166"/>
      <c r="K213" s="166">
        <f>SUM(K214:K232)</f>
        <v>0</v>
      </c>
      <c r="L213" s="166"/>
      <c r="M213" s="166">
        <f>SUM(M214:M232)</f>
        <v>0</v>
      </c>
      <c r="N213" s="166"/>
      <c r="O213" s="166">
        <f>SUM(O214:O232)</f>
        <v>1.49</v>
      </c>
      <c r="P213" s="166"/>
      <c r="Q213" s="166">
        <f>SUM(Q214:Q232)</f>
        <v>0</v>
      </c>
      <c r="R213" s="166"/>
      <c r="S213" s="166"/>
      <c r="T213" s="167"/>
      <c r="U213" s="161"/>
      <c r="V213" s="161">
        <f>SUM(V214:V232)</f>
        <v>0</v>
      </c>
      <c r="W213" s="161"/>
      <c r="X213" s="161"/>
      <c r="AG213" t="s">
        <v>134</v>
      </c>
    </row>
    <row r="214" spans="1:60" outlineLevel="1" x14ac:dyDescent="0.2">
      <c r="A214" s="168">
        <v>39</v>
      </c>
      <c r="B214" s="169" t="s">
        <v>304</v>
      </c>
      <c r="C214" s="179" t="s">
        <v>305</v>
      </c>
      <c r="D214" s="170" t="s">
        <v>184</v>
      </c>
      <c r="E214" s="171">
        <v>2874.6952500000002</v>
      </c>
      <c r="F214" s="172"/>
      <c r="G214" s="173">
        <f>ROUND(E214*F214,2)</f>
        <v>0</v>
      </c>
      <c r="H214" s="172"/>
      <c r="I214" s="173">
        <f>ROUND(E214*H214,2)</f>
        <v>0</v>
      </c>
      <c r="J214" s="172"/>
      <c r="K214" s="173">
        <f>ROUND(E214*J214,2)</f>
        <v>0</v>
      </c>
      <c r="L214" s="173">
        <v>21</v>
      </c>
      <c r="M214" s="173">
        <f>G214*(1+L214/100)</f>
        <v>0</v>
      </c>
      <c r="N214" s="173">
        <v>0</v>
      </c>
      <c r="O214" s="173">
        <f>ROUND(E214*N214,2)</f>
        <v>0</v>
      </c>
      <c r="P214" s="173">
        <v>0</v>
      </c>
      <c r="Q214" s="173">
        <f>ROUND(E214*P214,2)</f>
        <v>0</v>
      </c>
      <c r="R214" s="173"/>
      <c r="S214" s="173" t="s">
        <v>160</v>
      </c>
      <c r="T214" s="174" t="s">
        <v>160</v>
      </c>
      <c r="U214" s="157">
        <v>0</v>
      </c>
      <c r="V214" s="157">
        <f>ROUND(E214*U214,2)</f>
        <v>0</v>
      </c>
      <c r="W214" s="157"/>
      <c r="X214" s="157" t="s">
        <v>140</v>
      </c>
      <c r="Y214" s="147"/>
      <c r="Z214" s="147"/>
      <c r="AA214" s="147"/>
      <c r="AB214" s="147"/>
      <c r="AC214" s="147"/>
      <c r="AD214" s="147"/>
      <c r="AE214" s="147"/>
      <c r="AF214" s="147"/>
      <c r="AG214" s="147" t="s">
        <v>306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 x14ac:dyDescent="0.2">
      <c r="A215" s="154"/>
      <c r="B215" s="155"/>
      <c r="C215" s="180" t="s">
        <v>256</v>
      </c>
      <c r="D215" s="159"/>
      <c r="E215" s="160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7"/>
      <c r="Z215" s="147"/>
      <c r="AA215" s="147"/>
      <c r="AB215" s="147"/>
      <c r="AC215" s="147"/>
      <c r="AD215" s="147"/>
      <c r="AE215" s="147"/>
      <c r="AF215" s="147"/>
      <c r="AG215" s="147" t="s">
        <v>143</v>
      </c>
      <c r="AH215" s="147">
        <v>0</v>
      </c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 x14ac:dyDescent="0.2">
      <c r="A216" s="154"/>
      <c r="B216" s="155"/>
      <c r="C216" s="180" t="s">
        <v>307</v>
      </c>
      <c r="D216" s="159"/>
      <c r="E216" s="160">
        <v>2874.6952500000002</v>
      </c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7"/>
      <c r="Z216" s="147"/>
      <c r="AA216" s="147"/>
      <c r="AB216" s="147"/>
      <c r="AC216" s="147"/>
      <c r="AD216" s="147"/>
      <c r="AE216" s="147"/>
      <c r="AF216" s="147"/>
      <c r="AG216" s="147" t="s">
        <v>143</v>
      </c>
      <c r="AH216" s="147">
        <v>0</v>
      </c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1" x14ac:dyDescent="0.2">
      <c r="A217" s="154"/>
      <c r="B217" s="155"/>
      <c r="C217" s="243"/>
      <c r="D217" s="244"/>
      <c r="E217" s="244"/>
      <c r="F217" s="244"/>
      <c r="G217" s="244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47"/>
      <c r="Z217" s="147"/>
      <c r="AA217" s="147"/>
      <c r="AB217" s="147"/>
      <c r="AC217" s="147"/>
      <c r="AD217" s="147"/>
      <c r="AE217" s="147"/>
      <c r="AF217" s="147"/>
      <c r="AG217" s="147" t="s">
        <v>156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 x14ac:dyDescent="0.2">
      <c r="A218" s="168">
        <v>40</v>
      </c>
      <c r="B218" s="169" t="s">
        <v>308</v>
      </c>
      <c r="C218" s="179" t="s">
        <v>309</v>
      </c>
      <c r="D218" s="170" t="s">
        <v>184</v>
      </c>
      <c r="E218" s="171">
        <v>2874.6952500000002</v>
      </c>
      <c r="F218" s="172"/>
      <c r="G218" s="173">
        <f>ROUND(E218*F218,2)</f>
        <v>0</v>
      </c>
      <c r="H218" s="172"/>
      <c r="I218" s="173">
        <f>ROUND(E218*H218,2)</f>
        <v>0</v>
      </c>
      <c r="J218" s="172"/>
      <c r="K218" s="173">
        <f>ROUND(E218*J218,2)</f>
        <v>0</v>
      </c>
      <c r="L218" s="173">
        <v>21</v>
      </c>
      <c r="M218" s="173">
        <f>G218*(1+L218/100)</f>
        <v>0</v>
      </c>
      <c r="N218" s="173">
        <v>0</v>
      </c>
      <c r="O218" s="173">
        <f>ROUND(E218*N218,2)</f>
        <v>0</v>
      </c>
      <c r="P218" s="173">
        <v>0</v>
      </c>
      <c r="Q218" s="173">
        <f>ROUND(E218*P218,2)</f>
        <v>0</v>
      </c>
      <c r="R218" s="173"/>
      <c r="S218" s="173" t="s">
        <v>160</v>
      </c>
      <c r="T218" s="174" t="s">
        <v>160</v>
      </c>
      <c r="U218" s="157">
        <v>0</v>
      </c>
      <c r="V218" s="157">
        <f>ROUND(E218*U218,2)</f>
        <v>0</v>
      </c>
      <c r="W218" s="157"/>
      <c r="X218" s="157" t="s">
        <v>140</v>
      </c>
      <c r="Y218" s="147"/>
      <c r="Z218" s="147"/>
      <c r="AA218" s="147"/>
      <c r="AB218" s="147"/>
      <c r="AC218" s="147"/>
      <c r="AD218" s="147"/>
      <c r="AE218" s="147"/>
      <c r="AF218" s="147"/>
      <c r="AG218" s="147" t="s">
        <v>306</v>
      </c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1" x14ac:dyDescent="0.2">
      <c r="A219" s="154"/>
      <c r="B219" s="155"/>
      <c r="C219" s="180" t="s">
        <v>256</v>
      </c>
      <c r="D219" s="159"/>
      <c r="E219" s="160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7"/>
      <c r="Z219" s="147"/>
      <c r="AA219" s="147"/>
      <c r="AB219" s="147"/>
      <c r="AC219" s="147"/>
      <c r="AD219" s="147"/>
      <c r="AE219" s="147"/>
      <c r="AF219" s="147"/>
      <c r="AG219" s="147" t="s">
        <v>143</v>
      </c>
      <c r="AH219" s="147">
        <v>0</v>
      </c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">
      <c r="A220" s="154"/>
      <c r="B220" s="155"/>
      <c r="C220" s="180" t="s">
        <v>307</v>
      </c>
      <c r="D220" s="159"/>
      <c r="E220" s="160">
        <v>2874.6952500000002</v>
      </c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7"/>
      <c r="Z220" s="147"/>
      <c r="AA220" s="147"/>
      <c r="AB220" s="147"/>
      <c r="AC220" s="147"/>
      <c r="AD220" s="147"/>
      <c r="AE220" s="147"/>
      <c r="AF220" s="147"/>
      <c r="AG220" s="147" t="s">
        <v>143</v>
      </c>
      <c r="AH220" s="147">
        <v>0</v>
      </c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outlineLevel="1" x14ac:dyDescent="0.2">
      <c r="A221" s="154"/>
      <c r="B221" s="155"/>
      <c r="C221" s="243"/>
      <c r="D221" s="244"/>
      <c r="E221" s="244"/>
      <c r="F221" s="244"/>
      <c r="G221" s="244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7"/>
      <c r="Z221" s="147"/>
      <c r="AA221" s="147"/>
      <c r="AB221" s="147"/>
      <c r="AC221" s="147"/>
      <c r="AD221" s="147"/>
      <c r="AE221" s="147"/>
      <c r="AF221" s="147"/>
      <c r="AG221" s="147" t="s">
        <v>156</v>
      </c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outlineLevel="1" x14ac:dyDescent="0.2">
      <c r="A222" s="168">
        <v>41</v>
      </c>
      <c r="B222" s="169" t="s">
        <v>310</v>
      </c>
      <c r="C222" s="179" t="s">
        <v>311</v>
      </c>
      <c r="D222" s="170" t="s">
        <v>184</v>
      </c>
      <c r="E222" s="171">
        <v>3305.8995399999999</v>
      </c>
      <c r="F222" s="172"/>
      <c r="G222" s="173">
        <f>ROUND(E222*F222,2)</f>
        <v>0</v>
      </c>
      <c r="H222" s="172"/>
      <c r="I222" s="173">
        <f>ROUND(E222*H222,2)</f>
        <v>0</v>
      </c>
      <c r="J222" s="172"/>
      <c r="K222" s="173">
        <f>ROUND(E222*J222,2)</f>
        <v>0</v>
      </c>
      <c r="L222" s="173">
        <v>21</v>
      </c>
      <c r="M222" s="173">
        <f>G222*(1+L222/100)</f>
        <v>0</v>
      </c>
      <c r="N222" s="173">
        <v>1.4999999999999999E-4</v>
      </c>
      <c r="O222" s="173">
        <f>ROUND(E222*N222,2)</f>
        <v>0.5</v>
      </c>
      <c r="P222" s="173">
        <v>0</v>
      </c>
      <c r="Q222" s="173">
        <f>ROUND(E222*P222,2)</f>
        <v>0</v>
      </c>
      <c r="R222" s="173" t="s">
        <v>196</v>
      </c>
      <c r="S222" s="173" t="s">
        <v>160</v>
      </c>
      <c r="T222" s="174" t="s">
        <v>160</v>
      </c>
      <c r="U222" s="157">
        <v>0</v>
      </c>
      <c r="V222" s="157">
        <f>ROUND(E222*U222,2)</f>
        <v>0</v>
      </c>
      <c r="W222" s="157"/>
      <c r="X222" s="157" t="s">
        <v>197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198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">
      <c r="A223" s="154"/>
      <c r="B223" s="155"/>
      <c r="C223" s="180" t="s">
        <v>256</v>
      </c>
      <c r="D223" s="159"/>
      <c r="E223" s="160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143</v>
      </c>
      <c r="AH223" s="147">
        <v>0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">
      <c r="A224" s="154"/>
      <c r="B224" s="155"/>
      <c r="C224" s="180" t="s">
        <v>312</v>
      </c>
      <c r="D224" s="159"/>
      <c r="E224" s="160">
        <v>3305.8995399999999</v>
      </c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7"/>
      <c r="Z224" s="147"/>
      <c r="AA224" s="147"/>
      <c r="AB224" s="147"/>
      <c r="AC224" s="147"/>
      <c r="AD224" s="147"/>
      <c r="AE224" s="147"/>
      <c r="AF224" s="147"/>
      <c r="AG224" s="147" t="s">
        <v>143</v>
      </c>
      <c r="AH224" s="147">
        <v>0</v>
      </c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">
      <c r="A225" s="154"/>
      <c r="B225" s="155"/>
      <c r="C225" s="243"/>
      <c r="D225" s="244"/>
      <c r="E225" s="244"/>
      <c r="F225" s="244"/>
      <c r="G225" s="244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156</v>
      </c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">
      <c r="A226" s="168">
        <v>42</v>
      </c>
      <c r="B226" s="169" t="s">
        <v>313</v>
      </c>
      <c r="C226" s="179" t="s">
        <v>314</v>
      </c>
      <c r="D226" s="170" t="s">
        <v>184</v>
      </c>
      <c r="E226" s="171">
        <v>3305.8995399999999</v>
      </c>
      <c r="F226" s="172"/>
      <c r="G226" s="173">
        <f>ROUND(E226*F226,2)</f>
        <v>0</v>
      </c>
      <c r="H226" s="172"/>
      <c r="I226" s="173">
        <f>ROUND(E226*H226,2)</f>
        <v>0</v>
      </c>
      <c r="J226" s="172"/>
      <c r="K226" s="173">
        <f>ROUND(E226*J226,2)</f>
        <v>0</v>
      </c>
      <c r="L226" s="173">
        <v>21</v>
      </c>
      <c r="M226" s="173">
        <f>G226*(1+L226/100)</f>
        <v>0</v>
      </c>
      <c r="N226" s="173">
        <v>2.9999999999999997E-4</v>
      </c>
      <c r="O226" s="173">
        <f>ROUND(E226*N226,2)</f>
        <v>0.99</v>
      </c>
      <c r="P226" s="173">
        <v>0</v>
      </c>
      <c r="Q226" s="173">
        <f>ROUND(E226*P226,2)</f>
        <v>0</v>
      </c>
      <c r="R226" s="173" t="s">
        <v>196</v>
      </c>
      <c r="S226" s="173" t="s">
        <v>160</v>
      </c>
      <c r="T226" s="174" t="s">
        <v>160</v>
      </c>
      <c r="U226" s="157">
        <v>0</v>
      </c>
      <c r="V226" s="157">
        <f>ROUND(E226*U226,2)</f>
        <v>0</v>
      </c>
      <c r="W226" s="157"/>
      <c r="X226" s="157" t="s">
        <v>197</v>
      </c>
      <c r="Y226" s="147"/>
      <c r="Z226" s="147"/>
      <c r="AA226" s="147"/>
      <c r="AB226" s="147"/>
      <c r="AC226" s="147"/>
      <c r="AD226" s="147"/>
      <c r="AE226" s="147"/>
      <c r="AF226" s="147"/>
      <c r="AG226" s="147" t="s">
        <v>198</v>
      </c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">
      <c r="A227" s="154"/>
      <c r="B227" s="155"/>
      <c r="C227" s="180" t="s">
        <v>256</v>
      </c>
      <c r="D227" s="159"/>
      <c r="E227" s="160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143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">
      <c r="A228" s="154"/>
      <c r="B228" s="155"/>
      <c r="C228" s="180" t="s">
        <v>312</v>
      </c>
      <c r="D228" s="159"/>
      <c r="E228" s="160">
        <v>3305.8995399999999</v>
      </c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7"/>
      <c r="Z228" s="147"/>
      <c r="AA228" s="147"/>
      <c r="AB228" s="147"/>
      <c r="AC228" s="147"/>
      <c r="AD228" s="147"/>
      <c r="AE228" s="147"/>
      <c r="AF228" s="147"/>
      <c r="AG228" s="147" t="s">
        <v>143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">
      <c r="A229" s="154"/>
      <c r="B229" s="155"/>
      <c r="C229" s="243"/>
      <c r="D229" s="244"/>
      <c r="E229" s="244"/>
      <c r="F229" s="244"/>
      <c r="G229" s="244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47"/>
      <c r="Z229" s="147"/>
      <c r="AA229" s="147"/>
      <c r="AB229" s="147"/>
      <c r="AC229" s="147"/>
      <c r="AD229" s="147"/>
      <c r="AE229" s="147"/>
      <c r="AF229" s="147"/>
      <c r="AG229" s="147" t="s">
        <v>156</v>
      </c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">
      <c r="A230" s="154">
        <v>43</v>
      </c>
      <c r="B230" s="155" t="s">
        <v>315</v>
      </c>
      <c r="C230" s="181" t="s">
        <v>316</v>
      </c>
      <c r="D230" s="156" t="s">
        <v>0</v>
      </c>
      <c r="E230" s="175"/>
      <c r="F230" s="158"/>
      <c r="G230" s="157">
        <f>ROUND(E230*F230,2)</f>
        <v>0</v>
      </c>
      <c r="H230" s="158"/>
      <c r="I230" s="157">
        <f>ROUND(E230*H230,2)</f>
        <v>0</v>
      </c>
      <c r="J230" s="158"/>
      <c r="K230" s="157">
        <f>ROUND(E230*J230,2)</f>
        <v>0</v>
      </c>
      <c r="L230" s="157">
        <v>21</v>
      </c>
      <c r="M230" s="157">
        <f>G230*(1+L230/100)</f>
        <v>0</v>
      </c>
      <c r="N230" s="157">
        <v>0</v>
      </c>
      <c r="O230" s="157">
        <f>ROUND(E230*N230,2)</f>
        <v>0</v>
      </c>
      <c r="P230" s="157">
        <v>0</v>
      </c>
      <c r="Q230" s="157">
        <f>ROUND(E230*P230,2)</f>
        <v>0</v>
      </c>
      <c r="R230" s="157" t="s">
        <v>317</v>
      </c>
      <c r="S230" s="157" t="s">
        <v>160</v>
      </c>
      <c r="T230" s="157" t="s">
        <v>160</v>
      </c>
      <c r="U230" s="157">
        <v>0</v>
      </c>
      <c r="V230" s="157">
        <f>ROUND(E230*U230,2)</f>
        <v>0</v>
      </c>
      <c r="W230" s="157"/>
      <c r="X230" s="157" t="s">
        <v>318</v>
      </c>
      <c r="Y230" s="147"/>
      <c r="Z230" s="147"/>
      <c r="AA230" s="147"/>
      <c r="AB230" s="147"/>
      <c r="AC230" s="147"/>
      <c r="AD230" s="147"/>
      <c r="AE230" s="147"/>
      <c r="AF230" s="147"/>
      <c r="AG230" s="147" t="s">
        <v>319</v>
      </c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">
      <c r="A231" s="154"/>
      <c r="B231" s="155"/>
      <c r="C231" s="247" t="s">
        <v>320</v>
      </c>
      <c r="D231" s="248"/>
      <c r="E231" s="248"/>
      <c r="F231" s="248"/>
      <c r="G231" s="248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47"/>
      <c r="Z231" s="147"/>
      <c r="AA231" s="147"/>
      <c r="AB231" s="147"/>
      <c r="AC231" s="147"/>
      <c r="AD231" s="147"/>
      <c r="AE231" s="147"/>
      <c r="AF231" s="147"/>
      <c r="AG231" s="147" t="s">
        <v>252</v>
      </c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">
      <c r="A232" s="154"/>
      <c r="B232" s="155"/>
      <c r="C232" s="243"/>
      <c r="D232" s="244"/>
      <c r="E232" s="244"/>
      <c r="F232" s="244"/>
      <c r="G232" s="244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156</v>
      </c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x14ac:dyDescent="0.2">
      <c r="A233" s="162" t="s">
        <v>133</v>
      </c>
      <c r="B233" s="163" t="s">
        <v>79</v>
      </c>
      <c r="C233" s="178" t="s">
        <v>80</v>
      </c>
      <c r="D233" s="164"/>
      <c r="E233" s="165"/>
      <c r="F233" s="166"/>
      <c r="G233" s="166">
        <f>SUMIF(AG234:AG261,"&lt;&gt;NOR",G234:G261)</f>
        <v>0</v>
      </c>
      <c r="H233" s="166"/>
      <c r="I233" s="166">
        <f>SUM(I234:I261)</f>
        <v>0</v>
      </c>
      <c r="J233" s="166"/>
      <c r="K233" s="166">
        <f>SUM(K234:K261)</f>
        <v>0</v>
      </c>
      <c r="L233" s="166"/>
      <c r="M233" s="166">
        <f>SUM(M234:M261)</f>
        <v>0</v>
      </c>
      <c r="N233" s="166"/>
      <c r="O233" s="166">
        <f>SUM(O234:O261)</f>
        <v>6.09</v>
      </c>
      <c r="P233" s="166"/>
      <c r="Q233" s="166">
        <f>SUM(Q234:Q261)</f>
        <v>0</v>
      </c>
      <c r="R233" s="166"/>
      <c r="S233" s="166"/>
      <c r="T233" s="167"/>
      <c r="U233" s="161"/>
      <c r="V233" s="161">
        <f>SUM(V234:V261)</f>
        <v>0</v>
      </c>
      <c r="W233" s="161"/>
      <c r="X233" s="161"/>
      <c r="AG233" t="s">
        <v>134</v>
      </c>
    </row>
    <row r="234" spans="1:60" ht="22.5" outlineLevel="1" x14ac:dyDescent="0.2">
      <c r="A234" s="168">
        <v>44</v>
      </c>
      <c r="B234" s="169" t="s">
        <v>321</v>
      </c>
      <c r="C234" s="179" t="s">
        <v>322</v>
      </c>
      <c r="D234" s="170" t="s">
        <v>184</v>
      </c>
      <c r="E234" s="171">
        <v>2625.9911999999999</v>
      </c>
      <c r="F234" s="172"/>
      <c r="G234" s="173">
        <f>ROUND(E234*F234,2)</f>
        <v>0</v>
      </c>
      <c r="H234" s="172"/>
      <c r="I234" s="173">
        <f>ROUND(E234*H234,2)</f>
        <v>0</v>
      </c>
      <c r="J234" s="172"/>
      <c r="K234" s="173">
        <f>ROUND(E234*J234,2)</f>
        <v>0</v>
      </c>
      <c r="L234" s="173">
        <v>21</v>
      </c>
      <c r="M234" s="173">
        <f>G234*(1+L234/100)</f>
        <v>0</v>
      </c>
      <c r="N234" s="173">
        <v>0</v>
      </c>
      <c r="O234" s="173">
        <f>ROUND(E234*N234,2)</f>
        <v>0</v>
      </c>
      <c r="P234" s="173">
        <v>0</v>
      </c>
      <c r="Q234" s="173">
        <f>ROUND(E234*P234,2)</f>
        <v>0</v>
      </c>
      <c r="R234" s="173"/>
      <c r="S234" s="173" t="s">
        <v>160</v>
      </c>
      <c r="T234" s="174" t="s">
        <v>160</v>
      </c>
      <c r="U234" s="157">
        <v>0</v>
      </c>
      <c r="V234" s="157">
        <f>ROUND(E234*U234,2)</f>
        <v>0</v>
      </c>
      <c r="W234" s="157"/>
      <c r="X234" s="157" t="s">
        <v>140</v>
      </c>
      <c r="Y234" s="147"/>
      <c r="Z234" s="147"/>
      <c r="AA234" s="147"/>
      <c r="AB234" s="147"/>
      <c r="AC234" s="147"/>
      <c r="AD234" s="147"/>
      <c r="AE234" s="147"/>
      <c r="AF234" s="147"/>
      <c r="AG234" s="147" t="s">
        <v>306</v>
      </c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 x14ac:dyDescent="0.2">
      <c r="A235" s="154"/>
      <c r="B235" s="155"/>
      <c r="C235" s="241" t="s">
        <v>323</v>
      </c>
      <c r="D235" s="242"/>
      <c r="E235" s="242"/>
      <c r="F235" s="242"/>
      <c r="G235" s="242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181</v>
      </c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 x14ac:dyDescent="0.2">
      <c r="A236" s="154"/>
      <c r="B236" s="155"/>
      <c r="C236" s="180" t="s">
        <v>324</v>
      </c>
      <c r="D236" s="159"/>
      <c r="E236" s="160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143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">
      <c r="A237" s="154"/>
      <c r="B237" s="155"/>
      <c r="C237" s="180" t="s">
        <v>325</v>
      </c>
      <c r="D237" s="159"/>
      <c r="E237" s="160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143</v>
      </c>
      <c r="AH237" s="147">
        <v>0</v>
      </c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">
      <c r="A238" s="154"/>
      <c r="B238" s="155"/>
      <c r="C238" s="180" t="s">
        <v>326</v>
      </c>
      <c r="D238" s="159"/>
      <c r="E238" s="160">
        <v>2552.0207999999998</v>
      </c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7"/>
      <c r="Z238" s="147"/>
      <c r="AA238" s="147"/>
      <c r="AB238" s="147"/>
      <c r="AC238" s="147"/>
      <c r="AD238" s="147"/>
      <c r="AE238" s="147"/>
      <c r="AF238" s="147"/>
      <c r="AG238" s="147" t="s">
        <v>143</v>
      </c>
      <c r="AH238" s="147">
        <v>0</v>
      </c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 x14ac:dyDescent="0.2">
      <c r="A239" s="154"/>
      <c r="B239" s="155"/>
      <c r="C239" s="180" t="s">
        <v>327</v>
      </c>
      <c r="D239" s="159"/>
      <c r="E239" s="160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7"/>
      <c r="Z239" s="147"/>
      <c r="AA239" s="147"/>
      <c r="AB239" s="147"/>
      <c r="AC239" s="147"/>
      <c r="AD239" s="147"/>
      <c r="AE239" s="147"/>
      <c r="AF239" s="147"/>
      <c r="AG239" s="147" t="s">
        <v>143</v>
      </c>
      <c r="AH239" s="147">
        <v>0</v>
      </c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">
      <c r="A240" s="154"/>
      <c r="B240" s="155"/>
      <c r="C240" s="180" t="s">
        <v>328</v>
      </c>
      <c r="D240" s="159"/>
      <c r="E240" s="160">
        <v>73.970399999999998</v>
      </c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143</v>
      </c>
      <c r="AH240" s="147">
        <v>0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 x14ac:dyDescent="0.2">
      <c r="A241" s="154"/>
      <c r="B241" s="155"/>
      <c r="C241" s="243"/>
      <c r="D241" s="244"/>
      <c r="E241" s="244"/>
      <c r="F241" s="244"/>
      <c r="G241" s="244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7"/>
      <c r="Z241" s="147"/>
      <c r="AA241" s="147"/>
      <c r="AB241" s="147"/>
      <c r="AC241" s="147"/>
      <c r="AD241" s="147"/>
      <c r="AE241" s="147"/>
      <c r="AF241" s="147"/>
      <c r="AG241" s="147" t="s">
        <v>156</v>
      </c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">
      <c r="A242" s="168">
        <v>45</v>
      </c>
      <c r="B242" s="169" t="s">
        <v>329</v>
      </c>
      <c r="C242" s="179" t="s">
        <v>330</v>
      </c>
      <c r="D242" s="170" t="s">
        <v>184</v>
      </c>
      <c r="E242" s="171">
        <v>2625.9911999999999</v>
      </c>
      <c r="F242" s="172"/>
      <c r="G242" s="173">
        <f>ROUND(E242*F242,2)</f>
        <v>0</v>
      </c>
      <c r="H242" s="172"/>
      <c r="I242" s="173">
        <f>ROUND(E242*H242,2)</f>
        <v>0</v>
      </c>
      <c r="J242" s="172"/>
      <c r="K242" s="173">
        <f>ROUND(E242*J242,2)</f>
        <v>0</v>
      </c>
      <c r="L242" s="173">
        <v>21</v>
      </c>
      <c r="M242" s="173">
        <f>G242*(1+L242/100)</f>
        <v>0</v>
      </c>
      <c r="N242" s="173">
        <v>1.9000000000000001E-4</v>
      </c>
      <c r="O242" s="173">
        <f>ROUND(E242*N242,2)</f>
        <v>0.5</v>
      </c>
      <c r="P242" s="173">
        <v>0</v>
      </c>
      <c r="Q242" s="173">
        <f>ROUND(E242*P242,2)</f>
        <v>0</v>
      </c>
      <c r="R242" s="173"/>
      <c r="S242" s="173" t="s">
        <v>138</v>
      </c>
      <c r="T242" s="174" t="s">
        <v>139</v>
      </c>
      <c r="U242" s="157">
        <v>0</v>
      </c>
      <c r="V242" s="157">
        <f>ROUND(E242*U242,2)</f>
        <v>0</v>
      </c>
      <c r="W242" s="157"/>
      <c r="X242" s="157" t="s">
        <v>140</v>
      </c>
      <c r="Y242" s="147"/>
      <c r="Z242" s="147"/>
      <c r="AA242" s="147"/>
      <c r="AB242" s="147"/>
      <c r="AC242" s="147"/>
      <c r="AD242" s="147"/>
      <c r="AE242" s="147"/>
      <c r="AF242" s="147"/>
      <c r="AG242" s="147" t="s">
        <v>161</v>
      </c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outlineLevel="1" x14ac:dyDescent="0.2">
      <c r="A243" s="154"/>
      <c r="B243" s="155"/>
      <c r="C243" s="241" t="s">
        <v>331</v>
      </c>
      <c r="D243" s="242"/>
      <c r="E243" s="242"/>
      <c r="F243" s="242"/>
      <c r="G243" s="242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7"/>
      <c r="Z243" s="147"/>
      <c r="AA243" s="147"/>
      <c r="AB243" s="147"/>
      <c r="AC243" s="147"/>
      <c r="AD243" s="147"/>
      <c r="AE243" s="147"/>
      <c r="AF243" s="147"/>
      <c r="AG243" s="147" t="s">
        <v>181</v>
      </c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outlineLevel="1" x14ac:dyDescent="0.2">
      <c r="A244" s="154"/>
      <c r="B244" s="155"/>
      <c r="C244" s="180" t="s">
        <v>324</v>
      </c>
      <c r="D244" s="159"/>
      <c r="E244" s="160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7"/>
      <c r="Z244" s="147"/>
      <c r="AA244" s="147"/>
      <c r="AB244" s="147"/>
      <c r="AC244" s="147"/>
      <c r="AD244" s="147"/>
      <c r="AE244" s="147"/>
      <c r="AF244" s="147"/>
      <c r="AG244" s="147" t="s">
        <v>143</v>
      </c>
      <c r="AH244" s="147">
        <v>0</v>
      </c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">
      <c r="A245" s="154"/>
      <c r="B245" s="155"/>
      <c r="C245" s="180" t="s">
        <v>325</v>
      </c>
      <c r="D245" s="159"/>
      <c r="E245" s="160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7"/>
      <c r="Z245" s="147"/>
      <c r="AA245" s="147"/>
      <c r="AB245" s="147"/>
      <c r="AC245" s="147"/>
      <c r="AD245" s="147"/>
      <c r="AE245" s="147"/>
      <c r="AF245" s="147"/>
      <c r="AG245" s="147" t="s">
        <v>143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">
      <c r="A246" s="154"/>
      <c r="B246" s="155"/>
      <c r="C246" s="180" t="s">
        <v>326</v>
      </c>
      <c r="D246" s="159"/>
      <c r="E246" s="160">
        <v>2552.0207999999998</v>
      </c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7"/>
      <c r="Z246" s="147"/>
      <c r="AA246" s="147"/>
      <c r="AB246" s="147"/>
      <c r="AC246" s="147"/>
      <c r="AD246" s="147"/>
      <c r="AE246" s="147"/>
      <c r="AF246" s="147"/>
      <c r="AG246" s="147" t="s">
        <v>143</v>
      </c>
      <c r="AH246" s="147">
        <v>0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outlineLevel="1" x14ac:dyDescent="0.2">
      <c r="A247" s="154"/>
      <c r="B247" s="155"/>
      <c r="C247" s="180" t="s">
        <v>327</v>
      </c>
      <c r="D247" s="159"/>
      <c r="E247" s="160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7"/>
      <c r="Z247" s="147"/>
      <c r="AA247" s="147"/>
      <c r="AB247" s="147"/>
      <c r="AC247" s="147"/>
      <c r="AD247" s="147"/>
      <c r="AE247" s="147"/>
      <c r="AF247" s="147"/>
      <c r="AG247" s="147" t="s">
        <v>143</v>
      </c>
      <c r="AH247" s="147">
        <v>0</v>
      </c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outlineLevel="1" x14ac:dyDescent="0.2">
      <c r="A248" s="154"/>
      <c r="B248" s="155"/>
      <c r="C248" s="180" t="s">
        <v>328</v>
      </c>
      <c r="D248" s="159"/>
      <c r="E248" s="160">
        <v>73.970399999999998</v>
      </c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7"/>
      <c r="Z248" s="147"/>
      <c r="AA248" s="147"/>
      <c r="AB248" s="147"/>
      <c r="AC248" s="147"/>
      <c r="AD248" s="147"/>
      <c r="AE248" s="147"/>
      <c r="AF248" s="147"/>
      <c r="AG248" s="147" t="s">
        <v>143</v>
      </c>
      <c r="AH248" s="147">
        <v>0</v>
      </c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">
      <c r="A249" s="154"/>
      <c r="B249" s="155"/>
      <c r="C249" s="243"/>
      <c r="D249" s="244"/>
      <c r="E249" s="244"/>
      <c r="F249" s="244"/>
      <c r="G249" s="244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156</v>
      </c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1" x14ac:dyDescent="0.2">
      <c r="A250" s="168">
        <v>46</v>
      </c>
      <c r="B250" s="169" t="s">
        <v>332</v>
      </c>
      <c r="C250" s="179" t="s">
        <v>333</v>
      </c>
      <c r="D250" s="170" t="s">
        <v>0</v>
      </c>
      <c r="E250" s="171">
        <v>21329.613499999999</v>
      </c>
      <c r="F250" s="172"/>
      <c r="G250" s="173">
        <f>ROUND(E250*F250,2)</f>
        <v>0</v>
      </c>
      <c r="H250" s="172"/>
      <c r="I250" s="173">
        <f>ROUND(E250*H250,2)</f>
        <v>0</v>
      </c>
      <c r="J250" s="172"/>
      <c r="K250" s="173">
        <f>ROUND(E250*J250,2)</f>
        <v>0</v>
      </c>
      <c r="L250" s="173">
        <v>21</v>
      </c>
      <c r="M250" s="173">
        <f>G250*(1+L250/100)</f>
        <v>0</v>
      </c>
      <c r="N250" s="173">
        <v>0</v>
      </c>
      <c r="O250" s="173">
        <f>ROUND(E250*N250,2)</f>
        <v>0</v>
      </c>
      <c r="P250" s="173">
        <v>0</v>
      </c>
      <c r="Q250" s="173">
        <f>ROUND(E250*P250,2)</f>
        <v>0</v>
      </c>
      <c r="R250" s="173"/>
      <c r="S250" s="173" t="s">
        <v>160</v>
      </c>
      <c r="T250" s="174" t="s">
        <v>160</v>
      </c>
      <c r="U250" s="157">
        <v>0</v>
      </c>
      <c r="V250" s="157">
        <f>ROUND(E250*U250,2)</f>
        <v>0</v>
      </c>
      <c r="W250" s="157"/>
      <c r="X250" s="157" t="s">
        <v>140</v>
      </c>
      <c r="Y250" s="147"/>
      <c r="Z250" s="147"/>
      <c r="AA250" s="147"/>
      <c r="AB250" s="147"/>
      <c r="AC250" s="147"/>
      <c r="AD250" s="147"/>
      <c r="AE250" s="147"/>
      <c r="AF250" s="147"/>
      <c r="AG250" s="147" t="s">
        <v>306</v>
      </c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 x14ac:dyDescent="0.2">
      <c r="A251" s="154"/>
      <c r="B251" s="155"/>
      <c r="C251" s="180" t="s">
        <v>334</v>
      </c>
      <c r="D251" s="159"/>
      <c r="E251" s="160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7"/>
      <c r="Z251" s="147"/>
      <c r="AA251" s="147"/>
      <c r="AB251" s="147"/>
      <c r="AC251" s="147"/>
      <c r="AD251" s="147"/>
      <c r="AE251" s="147"/>
      <c r="AF251" s="147"/>
      <c r="AG251" s="147" t="s">
        <v>143</v>
      </c>
      <c r="AH251" s="147">
        <v>0</v>
      </c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 x14ac:dyDescent="0.2">
      <c r="A252" s="154"/>
      <c r="B252" s="155"/>
      <c r="C252" s="180" t="s">
        <v>335</v>
      </c>
      <c r="D252" s="159"/>
      <c r="E252" s="160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47"/>
      <c r="Z252" s="147"/>
      <c r="AA252" s="147"/>
      <c r="AB252" s="147"/>
      <c r="AC252" s="147"/>
      <c r="AD252" s="147"/>
      <c r="AE252" s="147"/>
      <c r="AF252" s="147"/>
      <c r="AG252" s="147" t="s">
        <v>143</v>
      </c>
      <c r="AH252" s="147">
        <v>0</v>
      </c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outlineLevel="1" x14ac:dyDescent="0.2">
      <c r="A253" s="154"/>
      <c r="B253" s="155"/>
      <c r="C253" s="180" t="s">
        <v>336</v>
      </c>
      <c r="D253" s="159"/>
      <c r="E253" s="160">
        <v>21329.613499999999</v>
      </c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47"/>
      <c r="Z253" s="147"/>
      <c r="AA253" s="147"/>
      <c r="AB253" s="147"/>
      <c r="AC253" s="147"/>
      <c r="AD253" s="147"/>
      <c r="AE253" s="147"/>
      <c r="AF253" s="147"/>
      <c r="AG253" s="147" t="s">
        <v>143</v>
      </c>
      <c r="AH253" s="147">
        <v>0</v>
      </c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">
      <c r="A254" s="154"/>
      <c r="B254" s="155"/>
      <c r="C254" s="243"/>
      <c r="D254" s="244"/>
      <c r="E254" s="244"/>
      <c r="F254" s="244"/>
      <c r="G254" s="244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47"/>
      <c r="Z254" s="147"/>
      <c r="AA254" s="147"/>
      <c r="AB254" s="147"/>
      <c r="AC254" s="147"/>
      <c r="AD254" s="147"/>
      <c r="AE254" s="147"/>
      <c r="AF254" s="147"/>
      <c r="AG254" s="147" t="s">
        <v>156</v>
      </c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outlineLevel="1" x14ac:dyDescent="0.2">
      <c r="A255" s="168">
        <v>47</v>
      </c>
      <c r="B255" s="169" t="s">
        <v>337</v>
      </c>
      <c r="C255" s="179" t="s">
        <v>338</v>
      </c>
      <c r="D255" s="170" t="s">
        <v>184</v>
      </c>
      <c r="E255" s="171">
        <v>3019.8898800000002</v>
      </c>
      <c r="F255" s="172"/>
      <c r="G255" s="173">
        <f>ROUND(E255*F255,2)</f>
        <v>0</v>
      </c>
      <c r="H255" s="172"/>
      <c r="I255" s="173">
        <f>ROUND(E255*H255,2)</f>
        <v>0</v>
      </c>
      <c r="J255" s="172"/>
      <c r="K255" s="173">
        <f>ROUND(E255*J255,2)</f>
        <v>0</v>
      </c>
      <c r="L255" s="173">
        <v>21</v>
      </c>
      <c r="M255" s="173">
        <f>G255*(1+L255/100)</f>
        <v>0</v>
      </c>
      <c r="N255" s="173">
        <v>1.8500000000000001E-3</v>
      </c>
      <c r="O255" s="173">
        <f>ROUND(E255*N255,2)</f>
        <v>5.59</v>
      </c>
      <c r="P255" s="173">
        <v>0</v>
      </c>
      <c r="Q255" s="173">
        <f>ROUND(E255*P255,2)</f>
        <v>0</v>
      </c>
      <c r="R255" s="173" t="s">
        <v>196</v>
      </c>
      <c r="S255" s="173" t="s">
        <v>160</v>
      </c>
      <c r="T255" s="174" t="s">
        <v>160</v>
      </c>
      <c r="U255" s="157">
        <v>0</v>
      </c>
      <c r="V255" s="157">
        <f>ROUND(E255*U255,2)</f>
        <v>0</v>
      </c>
      <c r="W255" s="157"/>
      <c r="X255" s="157" t="s">
        <v>197</v>
      </c>
      <c r="Y255" s="147"/>
      <c r="Z255" s="147"/>
      <c r="AA255" s="147"/>
      <c r="AB255" s="147"/>
      <c r="AC255" s="147"/>
      <c r="AD255" s="147"/>
      <c r="AE255" s="147"/>
      <c r="AF255" s="147"/>
      <c r="AG255" s="147" t="s">
        <v>198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outlineLevel="1" x14ac:dyDescent="0.2">
      <c r="A256" s="154"/>
      <c r="B256" s="155"/>
      <c r="C256" s="180" t="s">
        <v>324</v>
      </c>
      <c r="D256" s="159"/>
      <c r="E256" s="160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7"/>
      <c r="Z256" s="147"/>
      <c r="AA256" s="147"/>
      <c r="AB256" s="147"/>
      <c r="AC256" s="147"/>
      <c r="AD256" s="147"/>
      <c r="AE256" s="147"/>
      <c r="AF256" s="147"/>
      <c r="AG256" s="147" t="s">
        <v>143</v>
      </c>
      <c r="AH256" s="147">
        <v>0</v>
      </c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">
      <c r="A257" s="154"/>
      <c r="B257" s="155"/>
      <c r="C257" s="180" t="s">
        <v>325</v>
      </c>
      <c r="D257" s="159"/>
      <c r="E257" s="160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47"/>
      <c r="Z257" s="147"/>
      <c r="AA257" s="147"/>
      <c r="AB257" s="147"/>
      <c r="AC257" s="147"/>
      <c r="AD257" s="147"/>
      <c r="AE257" s="147"/>
      <c r="AF257" s="147"/>
      <c r="AG257" s="147" t="s">
        <v>143</v>
      </c>
      <c r="AH257" s="147">
        <v>0</v>
      </c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outlineLevel="1" x14ac:dyDescent="0.2">
      <c r="A258" s="154"/>
      <c r="B258" s="155"/>
      <c r="C258" s="180" t="s">
        <v>339</v>
      </c>
      <c r="D258" s="159"/>
      <c r="E258" s="160">
        <v>2934.8239199999998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7"/>
      <c r="Z258" s="147"/>
      <c r="AA258" s="147"/>
      <c r="AB258" s="147"/>
      <c r="AC258" s="147"/>
      <c r="AD258" s="147"/>
      <c r="AE258" s="147"/>
      <c r="AF258" s="147"/>
      <c r="AG258" s="147" t="s">
        <v>143</v>
      </c>
      <c r="AH258" s="147">
        <v>0</v>
      </c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</row>
    <row r="259" spans="1:60" outlineLevel="1" x14ac:dyDescent="0.2">
      <c r="A259" s="154"/>
      <c r="B259" s="155"/>
      <c r="C259" s="180" t="s">
        <v>327</v>
      </c>
      <c r="D259" s="159"/>
      <c r="E259" s="160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7"/>
      <c r="Z259" s="147"/>
      <c r="AA259" s="147"/>
      <c r="AB259" s="147"/>
      <c r="AC259" s="147"/>
      <c r="AD259" s="147"/>
      <c r="AE259" s="147"/>
      <c r="AF259" s="147"/>
      <c r="AG259" s="147" t="s">
        <v>143</v>
      </c>
      <c r="AH259" s="147">
        <v>0</v>
      </c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">
      <c r="A260" s="154"/>
      <c r="B260" s="155"/>
      <c r="C260" s="180" t="s">
        <v>340</v>
      </c>
      <c r="D260" s="159"/>
      <c r="E260" s="160">
        <v>85.065960000000004</v>
      </c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47"/>
      <c r="Z260" s="147"/>
      <c r="AA260" s="147"/>
      <c r="AB260" s="147"/>
      <c r="AC260" s="147"/>
      <c r="AD260" s="147"/>
      <c r="AE260" s="147"/>
      <c r="AF260" s="147"/>
      <c r="AG260" s="147" t="s">
        <v>143</v>
      </c>
      <c r="AH260" s="147">
        <v>0</v>
      </c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outlineLevel="1" x14ac:dyDescent="0.2">
      <c r="A261" s="154"/>
      <c r="B261" s="155"/>
      <c r="C261" s="243"/>
      <c r="D261" s="244"/>
      <c r="E261" s="244"/>
      <c r="F261" s="244"/>
      <c r="G261" s="244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7"/>
      <c r="Z261" s="147"/>
      <c r="AA261" s="147"/>
      <c r="AB261" s="147"/>
      <c r="AC261" s="147"/>
      <c r="AD261" s="147"/>
      <c r="AE261" s="147"/>
      <c r="AF261" s="147"/>
      <c r="AG261" s="147" t="s">
        <v>156</v>
      </c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</row>
    <row r="262" spans="1:60" x14ac:dyDescent="0.2">
      <c r="A262" s="162" t="s">
        <v>133</v>
      </c>
      <c r="B262" s="163" t="s">
        <v>81</v>
      </c>
      <c r="C262" s="178" t="s">
        <v>82</v>
      </c>
      <c r="D262" s="164"/>
      <c r="E262" s="165"/>
      <c r="F262" s="166"/>
      <c r="G262" s="166">
        <f>SUMIF(AG263:AG293,"&lt;&gt;NOR",G263:G293)</f>
        <v>0</v>
      </c>
      <c r="H262" s="166"/>
      <c r="I262" s="166">
        <f>SUM(I263:I293)</f>
        <v>0</v>
      </c>
      <c r="J262" s="166"/>
      <c r="K262" s="166">
        <f>SUM(K263:K293)</f>
        <v>0</v>
      </c>
      <c r="L262" s="166"/>
      <c r="M262" s="166">
        <f>SUM(M263:M293)</f>
        <v>0</v>
      </c>
      <c r="N262" s="166"/>
      <c r="O262" s="166">
        <f>SUM(O263:O293)</f>
        <v>105.32999999999998</v>
      </c>
      <c r="P262" s="166"/>
      <c r="Q262" s="166">
        <f>SUM(Q263:Q293)</f>
        <v>0</v>
      </c>
      <c r="R262" s="166"/>
      <c r="S262" s="166"/>
      <c r="T262" s="167"/>
      <c r="U262" s="161"/>
      <c r="V262" s="161">
        <f>SUM(V263:V293)</f>
        <v>0</v>
      </c>
      <c r="W262" s="161"/>
      <c r="X262" s="161"/>
      <c r="AG262" t="s">
        <v>134</v>
      </c>
    </row>
    <row r="263" spans="1:60" outlineLevel="1" x14ac:dyDescent="0.2">
      <c r="A263" s="168">
        <v>48</v>
      </c>
      <c r="B263" s="169" t="s">
        <v>341</v>
      </c>
      <c r="C263" s="179" t="s">
        <v>342</v>
      </c>
      <c r="D263" s="170" t="s">
        <v>184</v>
      </c>
      <c r="E263" s="171">
        <v>2499.7350000000001</v>
      </c>
      <c r="F263" s="172"/>
      <c r="G263" s="173">
        <f>ROUND(E263*F263,2)</f>
        <v>0</v>
      </c>
      <c r="H263" s="172"/>
      <c r="I263" s="173">
        <f>ROUND(E263*H263,2)</f>
        <v>0</v>
      </c>
      <c r="J263" s="172"/>
      <c r="K263" s="173">
        <f>ROUND(E263*J263,2)</f>
        <v>0</v>
      </c>
      <c r="L263" s="173">
        <v>21</v>
      </c>
      <c r="M263" s="173">
        <f>G263*(1+L263/100)</f>
        <v>0</v>
      </c>
      <c r="N263" s="173">
        <v>0</v>
      </c>
      <c r="O263" s="173">
        <f>ROUND(E263*N263,2)</f>
        <v>0</v>
      </c>
      <c r="P263" s="173">
        <v>0</v>
      </c>
      <c r="Q263" s="173">
        <f>ROUND(E263*P263,2)</f>
        <v>0</v>
      </c>
      <c r="R263" s="173"/>
      <c r="S263" s="173" t="s">
        <v>160</v>
      </c>
      <c r="T263" s="174" t="s">
        <v>160</v>
      </c>
      <c r="U263" s="157">
        <v>0</v>
      </c>
      <c r="V263" s="157">
        <f>ROUND(E263*U263,2)</f>
        <v>0</v>
      </c>
      <c r="W263" s="157"/>
      <c r="X263" s="157" t="s">
        <v>140</v>
      </c>
      <c r="Y263" s="147"/>
      <c r="Z263" s="147"/>
      <c r="AA263" s="147"/>
      <c r="AB263" s="147"/>
      <c r="AC263" s="147"/>
      <c r="AD263" s="147"/>
      <c r="AE263" s="147"/>
      <c r="AF263" s="147"/>
      <c r="AG263" s="147" t="s">
        <v>306</v>
      </c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outlineLevel="1" x14ac:dyDescent="0.2">
      <c r="A264" s="154"/>
      <c r="B264" s="155"/>
      <c r="C264" s="180" t="s">
        <v>256</v>
      </c>
      <c r="D264" s="159"/>
      <c r="E264" s="160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47"/>
      <c r="Z264" s="147"/>
      <c r="AA264" s="147"/>
      <c r="AB264" s="147"/>
      <c r="AC264" s="147"/>
      <c r="AD264" s="147"/>
      <c r="AE264" s="147"/>
      <c r="AF264" s="147"/>
      <c r="AG264" s="147" t="s">
        <v>143</v>
      </c>
      <c r="AH264" s="147">
        <v>0</v>
      </c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</row>
    <row r="265" spans="1:60" outlineLevel="1" x14ac:dyDescent="0.2">
      <c r="A265" s="154"/>
      <c r="B265" s="155"/>
      <c r="C265" s="180" t="s">
        <v>260</v>
      </c>
      <c r="D265" s="159"/>
      <c r="E265" s="160">
        <v>2499.7350000000001</v>
      </c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7"/>
      <c r="Z265" s="147"/>
      <c r="AA265" s="147"/>
      <c r="AB265" s="147"/>
      <c r="AC265" s="147"/>
      <c r="AD265" s="147"/>
      <c r="AE265" s="147"/>
      <c r="AF265" s="147"/>
      <c r="AG265" s="147" t="s">
        <v>143</v>
      </c>
      <c r="AH265" s="147">
        <v>0</v>
      </c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</row>
    <row r="266" spans="1:60" outlineLevel="1" x14ac:dyDescent="0.2">
      <c r="A266" s="154"/>
      <c r="B266" s="155"/>
      <c r="C266" s="243"/>
      <c r="D266" s="244"/>
      <c r="E266" s="244"/>
      <c r="F266" s="244"/>
      <c r="G266" s="244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47"/>
      <c r="Z266" s="147"/>
      <c r="AA266" s="147"/>
      <c r="AB266" s="147"/>
      <c r="AC266" s="147"/>
      <c r="AD266" s="147"/>
      <c r="AE266" s="147"/>
      <c r="AF266" s="147"/>
      <c r="AG266" s="147" t="s">
        <v>156</v>
      </c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</row>
    <row r="267" spans="1:60" outlineLevel="1" x14ac:dyDescent="0.2">
      <c r="A267" s="168">
        <v>49</v>
      </c>
      <c r="B267" s="169" t="s">
        <v>343</v>
      </c>
      <c r="C267" s="179" t="s">
        <v>344</v>
      </c>
      <c r="D267" s="170" t="s">
        <v>184</v>
      </c>
      <c r="E267" s="171">
        <v>5104.0415999999996</v>
      </c>
      <c r="F267" s="172"/>
      <c r="G267" s="173">
        <f>ROUND(E267*F267,2)</f>
        <v>0</v>
      </c>
      <c r="H267" s="172"/>
      <c r="I267" s="173">
        <f>ROUND(E267*H267,2)</f>
        <v>0</v>
      </c>
      <c r="J267" s="172"/>
      <c r="K267" s="173">
        <f>ROUND(E267*J267,2)</f>
        <v>0</v>
      </c>
      <c r="L267" s="173">
        <v>21</v>
      </c>
      <c r="M267" s="173">
        <f>G267*(1+L267/100)</f>
        <v>0</v>
      </c>
      <c r="N267" s="173">
        <v>3.3E-4</v>
      </c>
      <c r="O267" s="173">
        <f>ROUND(E267*N267,2)</f>
        <v>1.68</v>
      </c>
      <c r="P267" s="173">
        <v>0</v>
      </c>
      <c r="Q267" s="173">
        <f>ROUND(E267*P267,2)</f>
        <v>0</v>
      </c>
      <c r="R267" s="173"/>
      <c r="S267" s="173" t="s">
        <v>160</v>
      </c>
      <c r="T267" s="174" t="s">
        <v>160</v>
      </c>
      <c r="U267" s="157">
        <v>0</v>
      </c>
      <c r="V267" s="157">
        <f>ROUND(E267*U267,2)</f>
        <v>0</v>
      </c>
      <c r="W267" s="157"/>
      <c r="X267" s="157" t="s">
        <v>140</v>
      </c>
      <c r="Y267" s="147"/>
      <c r="Z267" s="147"/>
      <c r="AA267" s="147"/>
      <c r="AB267" s="147"/>
      <c r="AC267" s="147"/>
      <c r="AD267" s="147"/>
      <c r="AE267" s="147"/>
      <c r="AF267" s="147"/>
      <c r="AG267" s="147" t="s">
        <v>306</v>
      </c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</row>
    <row r="268" spans="1:60" outlineLevel="1" x14ac:dyDescent="0.2">
      <c r="A268" s="154"/>
      <c r="B268" s="155"/>
      <c r="C268" s="241" t="s">
        <v>345</v>
      </c>
      <c r="D268" s="242"/>
      <c r="E268" s="242"/>
      <c r="F268" s="242"/>
      <c r="G268" s="242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47"/>
      <c r="Z268" s="147"/>
      <c r="AA268" s="147"/>
      <c r="AB268" s="147"/>
      <c r="AC268" s="147"/>
      <c r="AD268" s="147"/>
      <c r="AE268" s="147"/>
      <c r="AF268" s="147"/>
      <c r="AG268" s="147" t="s">
        <v>181</v>
      </c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</row>
    <row r="269" spans="1:60" outlineLevel="1" x14ac:dyDescent="0.2">
      <c r="A269" s="154"/>
      <c r="B269" s="155"/>
      <c r="C269" s="180" t="s">
        <v>324</v>
      </c>
      <c r="D269" s="159"/>
      <c r="E269" s="160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7"/>
      <c r="Z269" s="147"/>
      <c r="AA269" s="147"/>
      <c r="AB269" s="147"/>
      <c r="AC269" s="147"/>
      <c r="AD269" s="147"/>
      <c r="AE269" s="147"/>
      <c r="AF269" s="147"/>
      <c r="AG269" s="147" t="s">
        <v>143</v>
      </c>
      <c r="AH269" s="147">
        <v>0</v>
      </c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</row>
    <row r="270" spans="1:60" outlineLevel="1" x14ac:dyDescent="0.2">
      <c r="A270" s="154"/>
      <c r="B270" s="155"/>
      <c r="C270" s="180" t="s">
        <v>325</v>
      </c>
      <c r="D270" s="159"/>
      <c r="E270" s="160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47"/>
      <c r="Z270" s="147"/>
      <c r="AA270" s="147"/>
      <c r="AB270" s="147"/>
      <c r="AC270" s="147"/>
      <c r="AD270" s="147"/>
      <c r="AE270" s="147"/>
      <c r="AF270" s="147"/>
      <c r="AG270" s="147" t="s">
        <v>143</v>
      </c>
      <c r="AH270" s="147">
        <v>0</v>
      </c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</row>
    <row r="271" spans="1:60" outlineLevel="1" x14ac:dyDescent="0.2">
      <c r="A271" s="154"/>
      <c r="B271" s="155"/>
      <c r="C271" s="180" t="s">
        <v>346</v>
      </c>
      <c r="D271" s="159"/>
      <c r="E271" s="160">
        <v>5104.0415999999996</v>
      </c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47"/>
      <c r="Z271" s="147"/>
      <c r="AA271" s="147"/>
      <c r="AB271" s="147"/>
      <c r="AC271" s="147"/>
      <c r="AD271" s="147"/>
      <c r="AE271" s="147"/>
      <c r="AF271" s="147"/>
      <c r="AG271" s="147" t="s">
        <v>143</v>
      </c>
      <c r="AH271" s="147">
        <v>0</v>
      </c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</row>
    <row r="272" spans="1:60" outlineLevel="1" x14ac:dyDescent="0.2">
      <c r="A272" s="154"/>
      <c r="B272" s="155"/>
      <c r="C272" s="243"/>
      <c r="D272" s="244"/>
      <c r="E272" s="244"/>
      <c r="F272" s="244"/>
      <c r="G272" s="244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47"/>
      <c r="Z272" s="147"/>
      <c r="AA272" s="147"/>
      <c r="AB272" s="147"/>
      <c r="AC272" s="147"/>
      <c r="AD272" s="147"/>
      <c r="AE272" s="147"/>
      <c r="AF272" s="147"/>
      <c r="AG272" s="147" t="s">
        <v>156</v>
      </c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</row>
    <row r="273" spans="1:60" outlineLevel="1" x14ac:dyDescent="0.2">
      <c r="A273" s="168">
        <v>50</v>
      </c>
      <c r="B273" s="169" t="s">
        <v>347</v>
      </c>
      <c r="C273" s="179" t="s">
        <v>348</v>
      </c>
      <c r="D273" s="170" t="s">
        <v>184</v>
      </c>
      <c r="E273" s="171">
        <v>2499.7350000000001</v>
      </c>
      <c r="F273" s="172"/>
      <c r="G273" s="173">
        <f>ROUND(E273*F273,2)</f>
        <v>0</v>
      </c>
      <c r="H273" s="172"/>
      <c r="I273" s="173">
        <f>ROUND(E273*H273,2)</f>
        <v>0</v>
      </c>
      <c r="J273" s="172"/>
      <c r="K273" s="173">
        <f>ROUND(E273*J273,2)</f>
        <v>0</v>
      </c>
      <c r="L273" s="173">
        <v>21</v>
      </c>
      <c r="M273" s="173">
        <f>G273*(1+L273/100)</f>
        <v>0</v>
      </c>
      <c r="N273" s="173">
        <v>1.0000000000000001E-5</v>
      </c>
      <c r="O273" s="173">
        <f>ROUND(E273*N273,2)</f>
        <v>0.02</v>
      </c>
      <c r="P273" s="173">
        <v>0</v>
      </c>
      <c r="Q273" s="173">
        <f>ROUND(E273*P273,2)</f>
        <v>0</v>
      </c>
      <c r="R273" s="173"/>
      <c r="S273" s="173" t="s">
        <v>160</v>
      </c>
      <c r="T273" s="174" t="s">
        <v>160</v>
      </c>
      <c r="U273" s="157">
        <v>0</v>
      </c>
      <c r="V273" s="157">
        <f>ROUND(E273*U273,2)</f>
        <v>0</v>
      </c>
      <c r="W273" s="157"/>
      <c r="X273" s="157" t="s">
        <v>140</v>
      </c>
      <c r="Y273" s="147"/>
      <c r="Z273" s="147"/>
      <c r="AA273" s="147"/>
      <c r="AB273" s="147"/>
      <c r="AC273" s="147"/>
      <c r="AD273" s="147"/>
      <c r="AE273" s="147"/>
      <c r="AF273" s="147"/>
      <c r="AG273" s="147" t="s">
        <v>306</v>
      </c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</row>
    <row r="274" spans="1:60" outlineLevel="1" x14ac:dyDescent="0.2">
      <c r="A274" s="154"/>
      <c r="B274" s="155"/>
      <c r="C274" s="180" t="s">
        <v>256</v>
      </c>
      <c r="D274" s="159"/>
      <c r="E274" s="160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47"/>
      <c r="Z274" s="147"/>
      <c r="AA274" s="147"/>
      <c r="AB274" s="147"/>
      <c r="AC274" s="147"/>
      <c r="AD274" s="147"/>
      <c r="AE274" s="147"/>
      <c r="AF274" s="147"/>
      <c r="AG274" s="147" t="s">
        <v>143</v>
      </c>
      <c r="AH274" s="147">
        <v>0</v>
      </c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</row>
    <row r="275" spans="1:60" outlineLevel="1" x14ac:dyDescent="0.2">
      <c r="A275" s="154"/>
      <c r="B275" s="155"/>
      <c r="C275" s="180" t="s">
        <v>260</v>
      </c>
      <c r="D275" s="159"/>
      <c r="E275" s="160">
        <v>2499.7350000000001</v>
      </c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7"/>
      <c r="Z275" s="147"/>
      <c r="AA275" s="147"/>
      <c r="AB275" s="147"/>
      <c r="AC275" s="147"/>
      <c r="AD275" s="147"/>
      <c r="AE275" s="147"/>
      <c r="AF275" s="147"/>
      <c r="AG275" s="147" t="s">
        <v>143</v>
      </c>
      <c r="AH275" s="147">
        <v>0</v>
      </c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</row>
    <row r="276" spans="1:60" outlineLevel="1" x14ac:dyDescent="0.2">
      <c r="A276" s="154"/>
      <c r="B276" s="155"/>
      <c r="C276" s="243"/>
      <c r="D276" s="244"/>
      <c r="E276" s="244"/>
      <c r="F276" s="244"/>
      <c r="G276" s="244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47"/>
      <c r="Z276" s="147"/>
      <c r="AA276" s="147"/>
      <c r="AB276" s="147"/>
      <c r="AC276" s="147"/>
      <c r="AD276" s="147"/>
      <c r="AE276" s="147"/>
      <c r="AF276" s="147"/>
      <c r="AG276" s="147" t="s">
        <v>156</v>
      </c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</row>
    <row r="277" spans="1:60" outlineLevel="1" x14ac:dyDescent="0.2">
      <c r="A277" s="168">
        <v>51</v>
      </c>
      <c r="B277" s="169" t="s">
        <v>349</v>
      </c>
      <c r="C277" s="179" t="s">
        <v>350</v>
      </c>
      <c r="D277" s="170" t="s">
        <v>184</v>
      </c>
      <c r="E277" s="171">
        <v>2549.7296999999999</v>
      </c>
      <c r="F277" s="172"/>
      <c r="G277" s="173">
        <f>ROUND(E277*F277,2)</f>
        <v>0</v>
      </c>
      <c r="H277" s="172"/>
      <c r="I277" s="173">
        <f>ROUND(E277*H277,2)</f>
        <v>0</v>
      </c>
      <c r="J277" s="172"/>
      <c r="K277" s="173">
        <f>ROUND(E277*J277,2)</f>
        <v>0</v>
      </c>
      <c r="L277" s="173">
        <v>21</v>
      </c>
      <c r="M277" s="173">
        <f>G277*(1+L277/100)</f>
        <v>0</v>
      </c>
      <c r="N277" s="173">
        <v>6.9999999999999999E-4</v>
      </c>
      <c r="O277" s="173">
        <f>ROUND(E277*N277,2)</f>
        <v>1.78</v>
      </c>
      <c r="P277" s="173">
        <v>0</v>
      </c>
      <c r="Q277" s="173">
        <f>ROUND(E277*P277,2)</f>
        <v>0</v>
      </c>
      <c r="R277" s="173" t="s">
        <v>196</v>
      </c>
      <c r="S277" s="173" t="s">
        <v>351</v>
      </c>
      <c r="T277" s="174" t="s">
        <v>352</v>
      </c>
      <c r="U277" s="157">
        <v>0</v>
      </c>
      <c r="V277" s="157">
        <f>ROUND(E277*U277,2)</f>
        <v>0</v>
      </c>
      <c r="W277" s="157"/>
      <c r="X277" s="157" t="s">
        <v>197</v>
      </c>
      <c r="Y277" s="147"/>
      <c r="Z277" s="147"/>
      <c r="AA277" s="147"/>
      <c r="AB277" s="147"/>
      <c r="AC277" s="147"/>
      <c r="AD277" s="147"/>
      <c r="AE277" s="147"/>
      <c r="AF277" s="147"/>
      <c r="AG277" s="147" t="s">
        <v>198</v>
      </c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</row>
    <row r="278" spans="1:60" outlineLevel="1" x14ac:dyDescent="0.2">
      <c r="A278" s="154"/>
      <c r="B278" s="155"/>
      <c r="C278" s="180" t="s">
        <v>256</v>
      </c>
      <c r="D278" s="159"/>
      <c r="E278" s="160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47"/>
      <c r="Z278" s="147"/>
      <c r="AA278" s="147"/>
      <c r="AB278" s="147"/>
      <c r="AC278" s="147"/>
      <c r="AD278" s="147"/>
      <c r="AE278" s="147"/>
      <c r="AF278" s="147"/>
      <c r="AG278" s="147" t="s">
        <v>143</v>
      </c>
      <c r="AH278" s="147">
        <v>0</v>
      </c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</row>
    <row r="279" spans="1:60" outlineLevel="1" x14ac:dyDescent="0.2">
      <c r="A279" s="154"/>
      <c r="B279" s="155"/>
      <c r="C279" s="180" t="s">
        <v>353</v>
      </c>
      <c r="D279" s="159"/>
      <c r="E279" s="160">
        <v>2549.7296999999999</v>
      </c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7"/>
      <c r="Z279" s="147"/>
      <c r="AA279" s="147"/>
      <c r="AB279" s="147"/>
      <c r="AC279" s="147"/>
      <c r="AD279" s="147"/>
      <c r="AE279" s="147"/>
      <c r="AF279" s="147"/>
      <c r="AG279" s="147" t="s">
        <v>143</v>
      </c>
      <c r="AH279" s="147">
        <v>0</v>
      </c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</row>
    <row r="280" spans="1:60" outlineLevel="1" x14ac:dyDescent="0.2">
      <c r="A280" s="154"/>
      <c r="B280" s="155"/>
      <c r="C280" s="243"/>
      <c r="D280" s="244"/>
      <c r="E280" s="244"/>
      <c r="F280" s="244"/>
      <c r="G280" s="244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47"/>
      <c r="Z280" s="147"/>
      <c r="AA280" s="147"/>
      <c r="AB280" s="147"/>
      <c r="AC280" s="147"/>
      <c r="AD280" s="147"/>
      <c r="AE280" s="147"/>
      <c r="AF280" s="147"/>
      <c r="AG280" s="147" t="s">
        <v>156</v>
      </c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</row>
    <row r="281" spans="1:60" outlineLevel="1" x14ac:dyDescent="0.2">
      <c r="A281" s="168">
        <v>52</v>
      </c>
      <c r="B281" s="169" t="s">
        <v>354</v>
      </c>
      <c r="C281" s="179" t="s">
        <v>355</v>
      </c>
      <c r="D281" s="170" t="s">
        <v>184</v>
      </c>
      <c r="E281" s="171">
        <v>2603.06122</v>
      </c>
      <c r="F281" s="172"/>
      <c r="G281" s="173">
        <f>ROUND(E281*F281,2)</f>
        <v>0</v>
      </c>
      <c r="H281" s="172"/>
      <c r="I281" s="173">
        <f>ROUND(E281*H281,2)</f>
        <v>0</v>
      </c>
      <c r="J281" s="172"/>
      <c r="K281" s="173">
        <f>ROUND(E281*J281,2)</f>
        <v>0</v>
      </c>
      <c r="L281" s="173">
        <v>21</v>
      </c>
      <c r="M281" s="173">
        <f>G281*(1+L281/100)</f>
        <v>0</v>
      </c>
      <c r="N281" s="173">
        <v>1.813E-2</v>
      </c>
      <c r="O281" s="173">
        <f>ROUND(E281*N281,2)</f>
        <v>47.19</v>
      </c>
      <c r="P281" s="173">
        <v>0</v>
      </c>
      <c r="Q281" s="173">
        <f>ROUND(E281*P281,2)</f>
        <v>0</v>
      </c>
      <c r="R281" s="173" t="s">
        <v>196</v>
      </c>
      <c r="S281" s="173" t="s">
        <v>160</v>
      </c>
      <c r="T281" s="174" t="s">
        <v>160</v>
      </c>
      <c r="U281" s="157">
        <v>0</v>
      </c>
      <c r="V281" s="157">
        <f>ROUND(E281*U281,2)</f>
        <v>0</v>
      </c>
      <c r="W281" s="157"/>
      <c r="X281" s="157" t="s">
        <v>197</v>
      </c>
      <c r="Y281" s="147"/>
      <c r="Z281" s="147"/>
      <c r="AA281" s="147"/>
      <c r="AB281" s="147"/>
      <c r="AC281" s="147"/>
      <c r="AD281" s="147"/>
      <c r="AE281" s="147"/>
      <c r="AF281" s="147"/>
      <c r="AG281" s="147" t="s">
        <v>198</v>
      </c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</row>
    <row r="282" spans="1:60" outlineLevel="1" x14ac:dyDescent="0.2">
      <c r="A282" s="154"/>
      <c r="B282" s="155"/>
      <c r="C282" s="180" t="s">
        <v>324</v>
      </c>
      <c r="D282" s="159"/>
      <c r="E282" s="160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47"/>
      <c r="Z282" s="147"/>
      <c r="AA282" s="147"/>
      <c r="AB282" s="147"/>
      <c r="AC282" s="147"/>
      <c r="AD282" s="147"/>
      <c r="AE282" s="147"/>
      <c r="AF282" s="147"/>
      <c r="AG282" s="147" t="s">
        <v>143</v>
      </c>
      <c r="AH282" s="147">
        <v>0</v>
      </c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</row>
    <row r="283" spans="1:60" outlineLevel="1" x14ac:dyDescent="0.2">
      <c r="A283" s="154"/>
      <c r="B283" s="155"/>
      <c r="C283" s="180" t="s">
        <v>325</v>
      </c>
      <c r="D283" s="159"/>
      <c r="E283" s="160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7"/>
      <c r="Z283" s="147"/>
      <c r="AA283" s="147"/>
      <c r="AB283" s="147"/>
      <c r="AC283" s="147"/>
      <c r="AD283" s="147"/>
      <c r="AE283" s="147"/>
      <c r="AF283" s="147"/>
      <c r="AG283" s="147" t="s">
        <v>143</v>
      </c>
      <c r="AH283" s="147">
        <v>0</v>
      </c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</row>
    <row r="284" spans="1:60" outlineLevel="1" x14ac:dyDescent="0.2">
      <c r="A284" s="154"/>
      <c r="B284" s="155"/>
      <c r="C284" s="180" t="s">
        <v>356</v>
      </c>
      <c r="D284" s="159"/>
      <c r="E284" s="160">
        <v>2603.06122</v>
      </c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47"/>
      <c r="Z284" s="147"/>
      <c r="AA284" s="147"/>
      <c r="AB284" s="147"/>
      <c r="AC284" s="147"/>
      <c r="AD284" s="147"/>
      <c r="AE284" s="147"/>
      <c r="AF284" s="147"/>
      <c r="AG284" s="147" t="s">
        <v>143</v>
      </c>
      <c r="AH284" s="147">
        <v>0</v>
      </c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</row>
    <row r="285" spans="1:60" outlineLevel="1" x14ac:dyDescent="0.2">
      <c r="A285" s="154"/>
      <c r="B285" s="155"/>
      <c r="C285" s="243"/>
      <c r="D285" s="244"/>
      <c r="E285" s="244"/>
      <c r="F285" s="244"/>
      <c r="G285" s="244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47"/>
      <c r="Z285" s="147"/>
      <c r="AA285" s="147"/>
      <c r="AB285" s="147"/>
      <c r="AC285" s="147"/>
      <c r="AD285" s="147"/>
      <c r="AE285" s="147"/>
      <c r="AF285" s="147"/>
      <c r="AG285" s="147" t="s">
        <v>156</v>
      </c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</row>
    <row r="286" spans="1:60" outlineLevel="1" x14ac:dyDescent="0.2">
      <c r="A286" s="168">
        <v>53</v>
      </c>
      <c r="B286" s="169" t="s">
        <v>357</v>
      </c>
      <c r="C286" s="179" t="s">
        <v>358</v>
      </c>
      <c r="D286" s="170" t="s">
        <v>184</v>
      </c>
      <c r="E286" s="171">
        <v>2603.06122</v>
      </c>
      <c r="F286" s="172"/>
      <c r="G286" s="173">
        <f>ROUND(E286*F286,2)</f>
        <v>0</v>
      </c>
      <c r="H286" s="172"/>
      <c r="I286" s="173">
        <f>ROUND(E286*H286,2)</f>
        <v>0</v>
      </c>
      <c r="J286" s="172"/>
      <c r="K286" s="173">
        <f>ROUND(E286*J286,2)</f>
        <v>0</v>
      </c>
      <c r="L286" s="173">
        <v>21</v>
      </c>
      <c r="M286" s="173">
        <f>G286*(1+L286/100)</f>
        <v>0</v>
      </c>
      <c r="N286" s="173">
        <v>2.1000000000000001E-2</v>
      </c>
      <c r="O286" s="173">
        <f>ROUND(E286*N286,2)</f>
        <v>54.66</v>
      </c>
      <c r="P286" s="173">
        <v>0</v>
      </c>
      <c r="Q286" s="173">
        <f>ROUND(E286*P286,2)</f>
        <v>0</v>
      </c>
      <c r="R286" s="173" t="s">
        <v>196</v>
      </c>
      <c r="S286" s="173" t="s">
        <v>160</v>
      </c>
      <c r="T286" s="174" t="s">
        <v>160</v>
      </c>
      <c r="U286" s="157">
        <v>0</v>
      </c>
      <c r="V286" s="157">
        <f>ROUND(E286*U286,2)</f>
        <v>0</v>
      </c>
      <c r="W286" s="157"/>
      <c r="X286" s="157" t="s">
        <v>197</v>
      </c>
      <c r="Y286" s="147"/>
      <c r="Z286" s="147"/>
      <c r="AA286" s="147"/>
      <c r="AB286" s="147"/>
      <c r="AC286" s="147"/>
      <c r="AD286" s="147"/>
      <c r="AE286" s="147"/>
      <c r="AF286" s="147"/>
      <c r="AG286" s="147" t="s">
        <v>198</v>
      </c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</row>
    <row r="287" spans="1:60" outlineLevel="1" x14ac:dyDescent="0.2">
      <c r="A287" s="154"/>
      <c r="B287" s="155"/>
      <c r="C287" s="180" t="s">
        <v>324</v>
      </c>
      <c r="D287" s="159"/>
      <c r="E287" s="160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7"/>
      <c r="Z287" s="147"/>
      <c r="AA287" s="147"/>
      <c r="AB287" s="147"/>
      <c r="AC287" s="147"/>
      <c r="AD287" s="147"/>
      <c r="AE287" s="147"/>
      <c r="AF287" s="147"/>
      <c r="AG287" s="147" t="s">
        <v>143</v>
      </c>
      <c r="AH287" s="147">
        <v>0</v>
      </c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147"/>
      <c r="BD287" s="147"/>
      <c r="BE287" s="147"/>
      <c r="BF287" s="147"/>
      <c r="BG287" s="147"/>
      <c r="BH287" s="147"/>
    </row>
    <row r="288" spans="1:60" outlineLevel="1" x14ac:dyDescent="0.2">
      <c r="A288" s="154"/>
      <c r="B288" s="155"/>
      <c r="C288" s="180" t="s">
        <v>325</v>
      </c>
      <c r="D288" s="159"/>
      <c r="E288" s="160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47"/>
      <c r="Z288" s="147"/>
      <c r="AA288" s="147"/>
      <c r="AB288" s="147"/>
      <c r="AC288" s="147"/>
      <c r="AD288" s="147"/>
      <c r="AE288" s="147"/>
      <c r="AF288" s="147"/>
      <c r="AG288" s="147" t="s">
        <v>143</v>
      </c>
      <c r="AH288" s="147">
        <v>0</v>
      </c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</row>
    <row r="289" spans="1:60" outlineLevel="1" x14ac:dyDescent="0.2">
      <c r="A289" s="154"/>
      <c r="B289" s="155"/>
      <c r="C289" s="180" t="s">
        <v>356</v>
      </c>
      <c r="D289" s="159"/>
      <c r="E289" s="160">
        <v>2603.06122</v>
      </c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7"/>
      <c r="Z289" s="147"/>
      <c r="AA289" s="147"/>
      <c r="AB289" s="147"/>
      <c r="AC289" s="147"/>
      <c r="AD289" s="147"/>
      <c r="AE289" s="147"/>
      <c r="AF289" s="147"/>
      <c r="AG289" s="147" t="s">
        <v>143</v>
      </c>
      <c r="AH289" s="147">
        <v>0</v>
      </c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</row>
    <row r="290" spans="1:60" outlineLevel="1" x14ac:dyDescent="0.2">
      <c r="A290" s="154"/>
      <c r="B290" s="155"/>
      <c r="C290" s="243"/>
      <c r="D290" s="244"/>
      <c r="E290" s="244"/>
      <c r="F290" s="244"/>
      <c r="G290" s="244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47"/>
      <c r="Z290" s="147"/>
      <c r="AA290" s="147"/>
      <c r="AB290" s="147"/>
      <c r="AC290" s="147"/>
      <c r="AD290" s="147"/>
      <c r="AE290" s="147"/>
      <c r="AF290" s="147"/>
      <c r="AG290" s="147" t="s">
        <v>156</v>
      </c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</row>
    <row r="291" spans="1:60" outlineLevel="1" x14ac:dyDescent="0.2">
      <c r="A291" s="154">
        <v>54</v>
      </c>
      <c r="B291" s="155" t="s">
        <v>359</v>
      </c>
      <c r="C291" s="181" t="s">
        <v>360</v>
      </c>
      <c r="D291" s="156" t="s">
        <v>0</v>
      </c>
      <c r="E291" s="175"/>
      <c r="F291" s="158"/>
      <c r="G291" s="157">
        <f>ROUND(E291*F291,2)</f>
        <v>0</v>
      </c>
      <c r="H291" s="158"/>
      <c r="I291" s="157">
        <f>ROUND(E291*H291,2)</f>
        <v>0</v>
      </c>
      <c r="J291" s="158"/>
      <c r="K291" s="157">
        <f>ROUND(E291*J291,2)</f>
        <v>0</v>
      </c>
      <c r="L291" s="157">
        <v>21</v>
      </c>
      <c r="M291" s="157">
        <f>G291*(1+L291/100)</f>
        <v>0</v>
      </c>
      <c r="N291" s="157">
        <v>0</v>
      </c>
      <c r="O291" s="157">
        <f>ROUND(E291*N291,2)</f>
        <v>0</v>
      </c>
      <c r="P291" s="157">
        <v>0</v>
      </c>
      <c r="Q291" s="157">
        <f>ROUND(E291*P291,2)</f>
        <v>0</v>
      </c>
      <c r="R291" s="157" t="s">
        <v>361</v>
      </c>
      <c r="S291" s="157" t="s">
        <v>160</v>
      </c>
      <c r="T291" s="157" t="s">
        <v>160</v>
      </c>
      <c r="U291" s="157">
        <v>0</v>
      </c>
      <c r="V291" s="157">
        <f>ROUND(E291*U291,2)</f>
        <v>0</v>
      </c>
      <c r="W291" s="157"/>
      <c r="X291" s="157" t="s">
        <v>318</v>
      </c>
      <c r="Y291" s="147"/>
      <c r="Z291" s="147"/>
      <c r="AA291" s="147"/>
      <c r="AB291" s="147"/>
      <c r="AC291" s="147"/>
      <c r="AD291" s="147"/>
      <c r="AE291" s="147"/>
      <c r="AF291" s="147"/>
      <c r="AG291" s="147" t="s">
        <v>319</v>
      </c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</row>
    <row r="292" spans="1:60" outlineLevel="1" x14ac:dyDescent="0.2">
      <c r="A292" s="154"/>
      <c r="B292" s="155"/>
      <c r="C292" s="247" t="s">
        <v>362</v>
      </c>
      <c r="D292" s="248"/>
      <c r="E292" s="248"/>
      <c r="F292" s="248"/>
      <c r="G292" s="248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7"/>
      <c r="Z292" s="147"/>
      <c r="AA292" s="147"/>
      <c r="AB292" s="147"/>
      <c r="AC292" s="147"/>
      <c r="AD292" s="147"/>
      <c r="AE292" s="147"/>
      <c r="AF292" s="147"/>
      <c r="AG292" s="147" t="s">
        <v>252</v>
      </c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</row>
    <row r="293" spans="1:60" outlineLevel="1" x14ac:dyDescent="0.2">
      <c r="A293" s="154"/>
      <c r="B293" s="155"/>
      <c r="C293" s="243"/>
      <c r="D293" s="244"/>
      <c r="E293" s="244"/>
      <c r="F293" s="244"/>
      <c r="G293" s="244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7"/>
      <c r="Z293" s="147"/>
      <c r="AA293" s="147"/>
      <c r="AB293" s="147"/>
      <c r="AC293" s="147"/>
      <c r="AD293" s="147"/>
      <c r="AE293" s="147"/>
      <c r="AF293" s="147"/>
      <c r="AG293" s="147" t="s">
        <v>156</v>
      </c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</row>
    <row r="294" spans="1:60" x14ac:dyDescent="0.2">
      <c r="A294" s="162" t="s">
        <v>133</v>
      </c>
      <c r="B294" s="163" t="s">
        <v>83</v>
      </c>
      <c r="C294" s="178" t="s">
        <v>84</v>
      </c>
      <c r="D294" s="164"/>
      <c r="E294" s="165"/>
      <c r="F294" s="166"/>
      <c r="G294" s="166">
        <f>SUMIF(AG295:AG296,"&lt;&gt;NOR",G295:G296)</f>
        <v>0</v>
      </c>
      <c r="H294" s="166"/>
      <c r="I294" s="166">
        <f>SUM(I295:I296)</f>
        <v>0</v>
      </c>
      <c r="J294" s="166"/>
      <c r="K294" s="166">
        <f>SUM(K295:K296)</f>
        <v>0</v>
      </c>
      <c r="L294" s="166"/>
      <c r="M294" s="166">
        <f>SUM(M295:M296)</f>
        <v>0</v>
      </c>
      <c r="N294" s="166"/>
      <c r="O294" s="166">
        <f>SUM(O295:O296)</f>
        <v>0.02</v>
      </c>
      <c r="P294" s="166"/>
      <c r="Q294" s="166">
        <f>SUM(Q295:Q296)</f>
        <v>0</v>
      </c>
      <c r="R294" s="166"/>
      <c r="S294" s="166"/>
      <c r="T294" s="167"/>
      <c r="U294" s="161"/>
      <c r="V294" s="161">
        <f>SUM(V295:V296)</f>
        <v>0</v>
      </c>
      <c r="W294" s="161"/>
      <c r="X294" s="161"/>
      <c r="AG294" t="s">
        <v>134</v>
      </c>
    </row>
    <row r="295" spans="1:60" outlineLevel="1" x14ac:dyDescent="0.2">
      <c r="A295" s="168">
        <v>55</v>
      </c>
      <c r="B295" s="169" t="s">
        <v>83</v>
      </c>
      <c r="C295" s="179" t="s">
        <v>363</v>
      </c>
      <c r="D295" s="170" t="s">
        <v>364</v>
      </c>
      <c r="E295" s="171">
        <v>1</v>
      </c>
      <c r="F295" s="172"/>
      <c r="G295" s="173">
        <f>ROUND(E295*F295,2)</f>
        <v>0</v>
      </c>
      <c r="H295" s="172"/>
      <c r="I295" s="173">
        <f>ROUND(E295*H295,2)</f>
        <v>0</v>
      </c>
      <c r="J295" s="172"/>
      <c r="K295" s="173">
        <f>ROUND(E295*J295,2)</f>
        <v>0</v>
      </c>
      <c r="L295" s="173">
        <v>21</v>
      </c>
      <c r="M295" s="173">
        <f>G295*(1+L295/100)</f>
        <v>0</v>
      </c>
      <c r="N295" s="173">
        <v>0.02</v>
      </c>
      <c r="O295" s="173">
        <f>ROUND(E295*N295,2)</f>
        <v>0.02</v>
      </c>
      <c r="P295" s="173">
        <v>0</v>
      </c>
      <c r="Q295" s="173">
        <f>ROUND(E295*P295,2)</f>
        <v>0</v>
      </c>
      <c r="R295" s="173"/>
      <c r="S295" s="173" t="s">
        <v>138</v>
      </c>
      <c r="T295" s="174" t="s">
        <v>139</v>
      </c>
      <c r="U295" s="157">
        <v>0</v>
      </c>
      <c r="V295" s="157">
        <f>ROUND(E295*U295,2)</f>
        <v>0</v>
      </c>
      <c r="W295" s="157"/>
      <c r="X295" s="157" t="s">
        <v>140</v>
      </c>
      <c r="Y295" s="147"/>
      <c r="Z295" s="147"/>
      <c r="AA295" s="147"/>
      <c r="AB295" s="147"/>
      <c r="AC295" s="147"/>
      <c r="AD295" s="147"/>
      <c r="AE295" s="147"/>
      <c r="AF295" s="147"/>
      <c r="AG295" s="147" t="s">
        <v>141</v>
      </c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</row>
    <row r="296" spans="1:60" outlineLevel="1" x14ac:dyDescent="0.2">
      <c r="A296" s="154"/>
      <c r="B296" s="155"/>
      <c r="C296" s="245"/>
      <c r="D296" s="246"/>
      <c r="E296" s="246"/>
      <c r="F296" s="246"/>
      <c r="G296" s="246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47"/>
      <c r="Z296" s="147"/>
      <c r="AA296" s="147"/>
      <c r="AB296" s="147"/>
      <c r="AC296" s="147"/>
      <c r="AD296" s="147"/>
      <c r="AE296" s="147"/>
      <c r="AF296" s="147"/>
      <c r="AG296" s="147" t="s">
        <v>156</v>
      </c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</row>
    <row r="297" spans="1:60" x14ac:dyDescent="0.2">
      <c r="A297" s="162" t="s">
        <v>133</v>
      </c>
      <c r="B297" s="163" t="s">
        <v>85</v>
      </c>
      <c r="C297" s="178" t="s">
        <v>86</v>
      </c>
      <c r="D297" s="164"/>
      <c r="E297" s="165"/>
      <c r="F297" s="166"/>
      <c r="G297" s="166">
        <f>SUMIF(AG298:AG299,"&lt;&gt;NOR",G298:G299)</f>
        <v>0</v>
      </c>
      <c r="H297" s="166"/>
      <c r="I297" s="166">
        <f>SUM(I298:I299)</f>
        <v>0</v>
      </c>
      <c r="J297" s="166"/>
      <c r="K297" s="166">
        <f>SUM(K298:K299)</f>
        <v>0</v>
      </c>
      <c r="L297" s="166"/>
      <c r="M297" s="166">
        <f>SUM(M298:M299)</f>
        <v>0</v>
      </c>
      <c r="N297" s="166"/>
      <c r="O297" s="166">
        <f>SUM(O298:O299)</f>
        <v>0.02</v>
      </c>
      <c r="P297" s="166"/>
      <c r="Q297" s="166">
        <f>SUM(Q298:Q299)</f>
        <v>0</v>
      </c>
      <c r="R297" s="166"/>
      <c r="S297" s="166"/>
      <c r="T297" s="167"/>
      <c r="U297" s="161"/>
      <c r="V297" s="161">
        <f>SUM(V298:V299)</f>
        <v>0</v>
      </c>
      <c r="W297" s="161"/>
      <c r="X297" s="161"/>
      <c r="AG297" t="s">
        <v>134</v>
      </c>
    </row>
    <row r="298" spans="1:60" outlineLevel="1" x14ac:dyDescent="0.2">
      <c r="A298" s="168">
        <v>56</v>
      </c>
      <c r="B298" s="169" t="s">
        <v>85</v>
      </c>
      <c r="C298" s="179" t="s">
        <v>365</v>
      </c>
      <c r="D298" s="170" t="s">
        <v>364</v>
      </c>
      <c r="E298" s="171">
        <v>1</v>
      </c>
      <c r="F298" s="172"/>
      <c r="G298" s="173">
        <f>ROUND(E298*F298,2)</f>
        <v>0</v>
      </c>
      <c r="H298" s="172"/>
      <c r="I298" s="173">
        <f>ROUND(E298*H298,2)</f>
        <v>0</v>
      </c>
      <c r="J298" s="172"/>
      <c r="K298" s="173">
        <f>ROUND(E298*J298,2)</f>
        <v>0</v>
      </c>
      <c r="L298" s="173">
        <v>21</v>
      </c>
      <c r="M298" s="173">
        <f>G298*(1+L298/100)</f>
        <v>0</v>
      </c>
      <c r="N298" s="173">
        <v>0.02</v>
      </c>
      <c r="O298" s="173">
        <f>ROUND(E298*N298,2)</f>
        <v>0.02</v>
      </c>
      <c r="P298" s="173">
        <v>0</v>
      </c>
      <c r="Q298" s="173">
        <f>ROUND(E298*P298,2)</f>
        <v>0</v>
      </c>
      <c r="R298" s="173"/>
      <c r="S298" s="173" t="s">
        <v>138</v>
      </c>
      <c r="T298" s="174" t="s">
        <v>139</v>
      </c>
      <c r="U298" s="157">
        <v>0</v>
      </c>
      <c r="V298" s="157">
        <f>ROUND(E298*U298,2)</f>
        <v>0</v>
      </c>
      <c r="W298" s="157"/>
      <c r="X298" s="157" t="s">
        <v>140</v>
      </c>
      <c r="Y298" s="147"/>
      <c r="Z298" s="147"/>
      <c r="AA298" s="147"/>
      <c r="AB298" s="147"/>
      <c r="AC298" s="147"/>
      <c r="AD298" s="147"/>
      <c r="AE298" s="147"/>
      <c r="AF298" s="147"/>
      <c r="AG298" s="147" t="s">
        <v>141</v>
      </c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</row>
    <row r="299" spans="1:60" outlineLevel="1" x14ac:dyDescent="0.2">
      <c r="A299" s="154"/>
      <c r="B299" s="155"/>
      <c r="C299" s="245"/>
      <c r="D299" s="246"/>
      <c r="E299" s="246"/>
      <c r="F299" s="246"/>
      <c r="G299" s="246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7"/>
      <c r="Z299" s="147"/>
      <c r="AA299" s="147"/>
      <c r="AB299" s="147"/>
      <c r="AC299" s="147"/>
      <c r="AD299" s="147"/>
      <c r="AE299" s="147"/>
      <c r="AF299" s="147"/>
      <c r="AG299" s="147" t="s">
        <v>156</v>
      </c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</row>
    <row r="300" spans="1:60" x14ac:dyDescent="0.2">
      <c r="A300" s="162" t="s">
        <v>133</v>
      </c>
      <c r="B300" s="163" t="s">
        <v>87</v>
      </c>
      <c r="C300" s="178" t="s">
        <v>88</v>
      </c>
      <c r="D300" s="164"/>
      <c r="E300" s="165"/>
      <c r="F300" s="166"/>
      <c r="G300" s="166">
        <f>SUMIF(AG301:AG302,"&lt;&gt;NOR",G301:G302)</f>
        <v>0</v>
      </c>
      <c r="H300" s="166"/>
      <c r="I300" s="166">
        <f>SUM(I301:I302)</f>
        <v>0</v>
      </c>
      <c r="J300" s="166"/>
      <c r="K300" s="166">
        <f>SUM(K301:K302)</f>
        <v>0</v>
      </c>
      <c r="L300" s="166"/>
      <c r="M300" s="166">
        <f>SUM(M301:M302)</f>
        <v>0</v>
      </c>
      <c r="N300" s="166"/>
      <c r="O300" s="166">
        <f>SUM(O301:O302)</f>
        <v>0.02</v>
      </c>
      <c r="P300" s="166"/>
      <c r="Q300" s="166">
        <f>SUM(Q301:Q302)</f>
        <v>0</v>
      </c>
      <c r="R300" s="166"/>
      <c r="S300" s="166"/>
      <c r="T300" s="167"/>
      <c r="U300" s="161"/>
      <c r="V300" s="161">
        <f>SUM(V301:V302)</f>
        <v>0</v>
      </c>
      <c r="W300" s="161"/>
      <c r="X300" s="161"/>
      <c r="AG300" t="s">
        <v>134</v>
      </c>
    </row>
    <row r="301" spans="1:60" outlineLevel="1" x14ac:dyDescent="0.2">
      <c r="A301" s="168">
        <v>57</v>
      </c>
      <c r="B301" s="169" t="s">
        <v>87</v>
      </c>
      <c r="C301" s="179" t="s">
        <v>366</v>
      </c>
      <c r="D301" s="170" t="s">
        <v>364</v>
      </c>
      <c r="E301" s="171">
        <v>1</v>
      </c>
      <c r="F301" s="172"/>
      <c r="G301" s="173">
        <f>ROUND(E301*F301,2)</f>
        <v>0</v>
      </c>
      <c r="H301" s="172"/>
      <c r="I301" s="173">
        <f>ROUND(E301*H301,2)</f>
        <v>0</v>
      </c>
      <c r="J301" s="172"/>
      <c r="K301" s="173">
        <f>ROUND(E301*J301,2)</f>
        <v>0</v>
      </c>
      <c r="L301" s="173">
        <v>21</v>
      </c>
      <c r="M301" s="173">
        <f>G301*(1+L301/100)</f>
        <v>0</v>
      </c>
      <c r="N301" s="173">
        <v>0.02</v>
      </c>
      <c r="O301" s="173">
        <f>ROUND(E301*N301,2)</f>
        <v>0.02</v>
      </c>
      <c r="P301" s="173">
        <v>0</v>
      </c>
      <c r="Q301" s="173">
        <f>ROUND(E301*P301,2)</f>
        <v>0</v>
      </c>
      <c r="R301" s="173"/>
      <c r="S301" s="173" t="s">
        <v>138</v>
      </c>
      <c r="T301" s="174" t="s">
        <v>139</v>
      </c>
      <c r="U301" s="157">
        <v>0</v>
      </c>
      <c r="V301" s="157">
        <f>ROUND(E301*U301,2)</f>
        <v>0</v>
      </c>
      <c r="W301" s="157"/>
      <c r="X301" s="157" t="s">
        <v>140</v>
      </c>
      <c r="Y301" s="147"/>
      <c r="Z301" s="147"/>
      <c r="AA301" s="147"/>
      <c r="AB301" s="147"/>
      <c r="AC301" s="147"/>
      <c r="AD301" s="147"/>
      <c r="AE301" s="147"/>
      <c r="AF301" s="147"/>
      <c r="AG301" s="147" t="s">
        <v>141</v>
      </c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</row>
    <row r="302" spans="1:60" outlineLevel="1" x14ac:dyDescent="0.2">
      <c r="A302" s="154"/>
      <c r="B302" s="155"/>
      <c r="C302" s="245"/>
      <c r="D302" s="246"/>
      <c r="E302" s="246"/>
      <c r="F302" s="246"/>
      <c r="G302" s="246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47"/>
      <c r="Z302" s="147"/>
      <c r="AA302" s="147"/>
      <c r="AB302" s="147"/>
      <c r="AC302" s="147"/>
      <c r="AD302" s="147"/>
      <c r="AE302" s="147"/>
      <c r="AF302" s="147"/>
      <c r="AG302" s="147" t="s">
        <v>156</v>
      </c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</row>
    <row r="303" spans="1:60" x14ac:dyDescent="0.2">
      <c r="A303" s="162" t="s">
        <v>133</v>
      </c>
      <c r="B303" s="163" t="s">
        <v>89</v>
      </c>
      <c r="C303" s="178" t="s">
        <v>90</v>
      </c>
      <c r="D303" s="164"/>
      <c r="E303" s="165"/>
      <c r="F303" s="166"/>
      <c r="G303" s="166">
        <f>SUMIF(AG304:AG319,"&lt;&gt;NOR",G304:G319)</f>
        <v>0</v>
      </c>
      <c r="H303" s="166"/>
      <c r="I303" s="166">
        <f>SUM(I304:I319)</f>
        <v>0</v>
      </c>
      <c r="J303" s="166"/>
      <c r="K303" s="166">
        <f>SUM(K304:K319)</f>
        <v>0</v>
      </c>
      <c r="L303" s="166"/>
      <c r="M303" s="166">
        <f>SUM(M304:M319)</f>
        <v>0</v>
      </c>
      <c r="N303" s="166"/>
      <c r="O303" s="166">
        <f>SUM(O304:O319)</f>
        <v>0</v>
      </c>
      <c r="P303" s="166"/>
      <c r="Q303" s="166">
        <f>SUM(Q304:Q319)</f>
        <v>0</v>
      </c>
      <c r="R303" s="166"/>
      <c r="S303" s="166"/>
      <c r="T303" s="167"/>
      <c r="U303" s="161"/>
      <c r="V303" s="161">
        <f>SUM(V304:V319)</f>
        <v>0</v>
      </c>
      <c r="W303" s="161"/>
      <c r="X303" s="161"/>
      <c r="AG303" t="s">
        <v>134</v>
      </c>
    </row>
    <row r="304" spans="1:60" ht="22.5" outlineLevel="1" x14ac:dyDescent="0.2">
      <c r="A304" s="168">
        <v>58</v>
      </c>
      <c r="B304" s="169" t="s">
        <v>367</v>
      </c>
      <c r="C304" s="179" t="s">
        <v>368</v>
      </c>
      <c r="D304" s="170" t="s">
        <v>369</v>
      </c>
      <c r="E304" s="171">
        <v>2771</v>
      </c>
      <c r="F304" s="172"/>
      <c r="G304" s="173">
        <f>ROUND(E304*F304,2)</f>
        <v>0</v>
      </c>
      <c r="H304" s="172"/>
      <c r="I304" s="173">
        <f>ROUND(E304*H304,2)</f>
        <v>0</v>
      </c>
      <c r="J304" s="172"/>
      <c r="K304" s="173">
        <f>ROUND(E304*J304,2)</f>
        <v>0</v>
      </c>
      <c r="L304" s="173">
        <v>21</v>
      </c>
      <c r="M304" s="173">
        <f>G304*(1+L304/100)</f>
        <v>0</v>
      </c>
      <c r="N304" s="173">
        <v>0</v>
      </c>
      <c r="O304" s="173">
        <f>ROUND(E304*N304,2)</f>
        <v>0</v>
      </c>
      <c r="P304" s="173">
        <v>0</v>
      </c>
      <c r="Q304" s="173">
        <f>ROUND(E304*P304,2)</f>
        <v>0</v>
      </c>
      <c r="R304" s="173"/>
      <c r="S304" s="173" t="s">
        <v>138</v>
      </c>
      <c r="T304" s="174" t="s">
        <v>139</v>
      </c>
      <c r="U304" s="157">
        <v>0</v>
      </c>
      <c r="V304" s="157">
        <f>ROUND(E304*U304,2)</f>
        <v>0</v>
      </c>
      <c r="W304" s="157"/>
      <c r="X304" s="157" t="s">
        <v>140</v>
      </c>
      <c r="Y304" s="147"/>
      <c r="Z304" s="147"/>
      <c r="AA304" s="147"/>
      <c r="AB304" s="147"/>
      <c r="AC304" s="147"/>
      <c r="AD304" s="147"/>
      <c r="AE304" s="147"/>
      <c r="AF304" s="147"/>
      <c r="AG304" s="147" t="s">
        <v>141</v>
      </c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</row>
    <row r="305" spans="1:60" outlineLevel="1" x14ac:dyDescent="0.2">
      <c r="A305" s="154"/>
      <c r="B305" s="155"/>
      <c r="C305" s="180" t="s">
        <v>370</v>
      </c>
      <c r="D305" s="159"/>
      <c r="E305" s="160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7"/>
      <c r="Z305" s="147"/>
      <c r="AA305" s="147"/>
      <c r="AB305" s="147"/>
      <c r="AC305" s="147"/>
      <c r="AD305" s="147"/>
      <c r="AE305" s="147"/>
      <c r="AF305" s="147"/>
      <c r="AG305" s="147" t="s">
        <v>143</v>
      </c>
      <c r="AH305" s="147">
        <v>0</v>
      </c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</row>
    <row r="306" spans="1:60" outlineLevel="1" x14ac:dyDescent="0.2">
      <c r="A306" s="154"/>
      <c r="B306" s="155"/>
      <c r="C306" s="180" t="s">
        <v>371</v>
      </c>
      <c r="D306" s="159"/>
      <c r="E306" s="160">
        <v>2771</v>
      </c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47"/>
      <c r="Z306" s="147"/>
      <c r="AA306" s="147"/>
      <c r="AB306" s="147"/>
      <c r="AC306" s="147"/>
      <c r="AD306" s="147"/>
      <c r="AE306" s="147"/>
      <c r="AF306" s="147"/>
      <c r="AG306" s="147" t="s">
        <v>143</v>
      </c>
      <c r="AH306" s="147">
        <v>0</v>
      </c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</row>
    <row r="307" spans="1:60" outlineLevel="1" x14ac:dyDescent="0.2">
      <c r="A307" s="154"/>
      <c r="B307" s="155"/>
      <c r="C307" s="243"/>
      <c r="D307" s="244"/>
      <c r="E307" s="244"/>
      <c r="F307" s="244"/>
      <c r="G307" s="244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7"/>
      <c r="Z307" s="147"/>
      <c r="AA307" s="147"/>
      <c r="AB307" s="147"/>
      <c r="AC307" s="147"/>
      <c r="AD307" s="147"/>
      <c r="AE307" s="147"/>
      <c r="AF307" s="147"/>
      <c r="AG307" s="147" t="s">
        <v>156</v>
      </c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</row>
    <row r="308" spans="1:60" ht="22.5" outlineLevel="1" x14ac:dyDescent="0.2">
      <c r="A308" s="168">
        <v>59</v>
      </c>
      <c r="B308" s="169" t="s">
        <v>372</v>
      </c>
      <c r="C308" s="179" t="s">
        <v>373</v>
      </c>
      <c r="D308" s="170" t="s">
        <v>369</v>
      </c>
      <c r="E308" s="171">
        <v>2771</v>
      </c>
      <c r="F308" s="172"/>
      <c r="G308" s="173">
        <f>ROUND(E308*F308,2)</f>
        <v>0</v>
      </c>
      <c r="H308" s="172"/>
      <c r="I308" s="173">
        <f>ROUND(E308*H308,2)</f>
        <v>0</v>
      </c>
      <c r="J308" s="172"/>
      <c r="K308" s="173">
        <f>ROUND(E308*J308,2)</f>
        <v>0</v>
      </c>
      <c r="L308" s="173">
        <v>21</v>
      </c>
      <c r="M308" s="173">
        <f>G308*(1+L308/100)</f>
        <v>0</v>
      </c>
      <c r="N308" s="173">
        <v>0</v>
      </c>
      <c r="O308" s="173">
        <f>ROUND(E308*N308,2)</f>
        <v>0</v>
      </c>
      <c r="P308" s="173">
        <v>0</v>
      </c>
      <c r="Q308" s="173">
        <f>ROUND(E308*P308,2)</f>
        <v>0</v>
      </c>
      <c r="R308" s="173"/>
      <c r="S308" s="173" t="s">
        <v>138</v>
      </c>
      <c r="T308" s="174" t="s">
        <v>139</v>
      </c>
      <c r="U308" s="157">
        <v>0</v>
      </c>
      <c r="V308" s="157">
        <f>ROUND(E308*U308,2)</f>
        <v>0</v>
      </c>
      <c r="W308" s="157"/>
      <c r="X308" s="157" t="s">
        <v>140</v>
      </c>
      <c r="Y308" s="147"/>
      <c r="Z308" s="147"/>
      <c r="AA308" s="147"/>
      <c r="AB308" s="147"/>
      <c r="AC308" s="147"/>
      <c r="AD308" s="147"/>
      <c r="AE308" s="147"/>
      <c r="AF308" s="147"/>
      <c r="AG308" s="147" t="s">
        <v>141</v>
      </c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</row>
    <row r="309" spans="1:60" outlineLevel="1" x14ac:dyDescent="0.2">
      <c r="A309" s="154"/>
      <c r="B309" s="155"/>
      <c r="C309" s="180" t="s">
        <v>370</v>
      </c>
      <c r="D309" s="159"/>
      <c r="E309" s="160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47"/>
      <c r="Z309" s="147"/>
      <c r="AA309" s="147"/>
      <c r="AB309" s="147"/>
      <c r="AC309" s="147"/>
      <c r="AD309" s="147"/>
      <c r="AE309" s="147"/>
      <c r="AF309" s="147"/>
      <c r="AG309" s="147" t="s">
        <v>143</v>
      </c>
      <c r="AH309" s="147">
        <v>0</v>
      </c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</row>
    <row r="310" spans="1:60" outlineLevel="1" x14ac:dyDescent="0.2">
      <c r="A310" s="154"/>
      <c r="B310" s="155"/>
      <c r="C310" s="180" t="s">
        <v>371</v>
      </c>
      <c r="D310" s="159"/>
      <c r="E310" s="160">
        <v>2771</v>
      </c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47"/>
      <c r="Z310" s="147"/>
      <c r="AA310" s="147"/>
      <c r="AB310" s="147"/>
      <c r="AC310" s="147"/>
      <c r="AD310" s="147"/>
      <c r="AE310" s="147"/>
      <c r="AF310" s="147"/>
      <c r="AG310" s="147" t="s">
        <v>143</v>
      </c>
      <c r="AH310" s="147">
        <v>0</v>
      </c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</row>
    <row r="311" spans="1:60" outlineLevel="1" x14ac:dyDescent="0.2">
      <c r="A311" s="154"/>
      <c r="B311" s="155"/>
      <c r="C311" s="243"/>
      <c r="D311" s="244"/>
      <c r="E311" s="244"/>
      <c r="F311" s="244"/>
      <c r="G311" s="244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7"/>
      <c r="Z311" s="147"/>
      <c r="AA311" s="147"/>
      <c r="AB311" s="147"/>
      <c r="AC311" s="147"/>
      <c r="AD311" s="147"/>
      <c r="AE311" s="147"/>
      <c r="AF311" s="147"/>
      <c r="AG311" s="147" t="s">
        <v>156</v>
      </c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</row>
    <row r="312" spans="1:60" ht="22.5" outlineLevel="1" x14ac:dyDescent="0.2">
      <c r="A312" s="168">
        <v>60</v>
      </c>
      <c r="B312" s="169" t="s">
        <v>374</v>
      </c>
      <c r="C312" s="179" t="s">
        <v>375</v>
      </c>
      <c r="D312" s="170" t="s">
        <v>369</v>
      </c>
      <c r="E312" s="171">
        <v>831.3</v>
      </c>
      <c r="F312" s="172"/>
      <c r="G312" s="173">
        <f>ROUND(E312*F312,2)</f>
        <v>0</v>
      </c>
      <c r="H312" s="172"/>
      <c r="I312" s="173">
        <f>ROUND(E312*H312,2)</f>
        <v>0</v>
      </c>
      <c r="J312" s="172"/>
      <c r="K312" s="173">
        <f>ROUND(E312*J312,2)</f>
        <v>0</v>
      </c>
      <c r="L312" s="173">
        <v>21</v>
      </c>
      <c r="M312" s="173">
        <f>G312*(1+L312/100)</f>
        <v>0</v>
      </c>
      <c r="N312" s="173">
        <v>0</v>
      </c>
      <c r="O312" s="173">
        <f>ROUND(E312*N312,2)</f>
        <v>0</v>
      </c>
      <c r="P312" s="173">
        <v>0</v>
      </c>
      <c r="Q312" s="173">
        <f>ROUND(E312*P312,2)</f>
        <v>0</v>
      </c>
      <c r="R312" s="173"/>
      <c r="S312" s="173" t="s">
        <v>138</v>
      </c>
      <c r="T312" s="174" t="s">
        <v>139</v>
      </c>
      <c r="U312" s="157">
        <v>0</v>
      </c>
      <c r="V312" s="157">
        <f>ROUND(E312*U312,2)</f>
        <v>0</v>
      </c>
      <c r="W312" s="157"/>
      <c r="X312" s="157" t="s">
        <v>140</v>
      </c>
      <c r="Y312" s="147"/>
      <c r="Z312" s="147"/>
      <c r="AA312" s="147"/>
      <c r="AB312" s="147"/>
      <c r="AC312" s="147"/>
      <c r="AD312" s="147"/>
      <c r="AE312" s="147"/>
      <c r="AF312" s="147"/>
      <c r="AG312" s="147" t="s">
        <v>141</v>
      </c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</row>
    <row r="313" spans="1:60" outlineLevel="1" x14ac:dyDescent="0.2">
      <c r="A313" s="154"/>
      <c r="B313" s="155"/>
      <c r="C313" s="180" t="s">
        <v>370</v>
      </c>
      <c r="D313" s="159"/>
      <c r="E313" s="160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47"/>
      <c r="Z313" s="147"/>
      <c r="AA313" s="147"/>
      <c r="AB313" s="147"/>
      <c r="AC313" s="147"/>
      <c r="AD313" s="147"/>
      <c r="AE313" s="147"/>
      <c r="AF313" s="147"/>
      <c r="AG313" s="147" t="s">
        <v>143</v>
      </c>
      <c r="AH313" s="147">
        <v>0</v>
      </c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</row>
    <row r="314" spans="1:60" outlineLevel="1" x14ac:dyDescent="0.2">
      <c r="A314" s="154"/>
      <c r="B314" s="155"/>
      <c r="C314" s="180" t="s">
        <v>376</v>
      </c>
      <c r="D314" s="159"/>
      <c r="E314" s="160">
        <v>831.3</v>
      </c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7"/>
      <c r="Z314" s="147"/>
      <c r="AA314" s="147"/>
      <c r="AB314" s="147"/>
      <c r="AC314" s="147"/>
      <c r="AD314" s="147"/>
      <c r="AE314" s="147"/>
      <c r="AF314" s="147"/>
      <c r="AG314" s="147" t="s">
        <v>143</v>
      </c>
      <c r="AH314" s="147">
        <v>0</v>
      </c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</row>
    <row r="315" spans="1:60" outlineLevel="1" x14ac:dyDescent="0.2">
      <c r="A315" s="154"/>
      <c r="B315" s="155"/>
      <c r="C315" s="243"/>
      <c r="D315" s="244"/>
      <c r="E315" s="244"/>
      <c r="F315" s="244"/>
      <c r="G315" s="244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47"/>
      <c r="Z315" s="147"/>
      <c r="AA315" s="147"/>
      <c r="AB315" s="147"/>
      <c r="AC315" s="147"/>
      <c r="AD315" s="147"/>
      <c r="AE315" s="147"/>
      <c r="AF315" s="147"/>
      <c r="AG315" s="147" t="s">
        <v>156</v>
      </c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</row>
    <row r="316" spans="1:60" ht="22.5" outlineLevel="1" x14ac:dyDescent="0.2">
      <c r="A316" s="168">
        <v>61</v>
      </c>
      <c r="B316" s="169" t="s">
        <v>377</v>
      </c>
      <c r="C316" s="179" t="s">
        <v>378</v>
      </c>
      <c r="D316" s="170" t="s">
        <v>379</v>
      </c>
      <c r="E316" s="171">
        <v>2519.1</v>
      </c>
      <c r="F316" s="172"/>
      <c r="G316" s="173">
        <f>ROUND(E316*F316,2)</f>
        <v>0</v>
      </c>
      <c r="H316" s="172"/>
      <c r="I316" s="173">
        <f>ROUND(E316*H316,2)</f>
        <v>0</v>
      </c>
      <c r="J316" s="172"/>
      <c r="K316" s="173">
        <f>ROUND(E316*J316,2)</f>
        <v>0</v>
      </c>
      <c r="L316" s="173">
        <v>21</v>
      </c>
      <c r="M316" s="173">
        <f>G316*(1+L316/100)</f>
        <v>0</v>
      </c>
      <c r="N316" s="173">
        <v>0</v>
      </c>
      <c r="O316" s="173">
        <f>ROUND(E316*N316,2)</f>
        <v>0</v>
      </c>
      <c r="P316" s="173">
        <v>0</v>
      </c>
      <c r="Q316" s="173">
        <f>ROUND(E316*P316,2)</f>
        <v>0</v>
      </c>
      <c r="R316" s="173"/>
      <c r="S316" s="173" t="s">
        <v>138</v>
      </c>
      <c r="T316" s="174" t="s">
        <v>139</v>
      </c>
      <c r="U316" s="157">
        <v>0</v>
      </c>
      <c r="V316" s="157">
        <f>ROUND(E316*U316,2)</f>
        <v>0</v>
      </c>
      <c r="W316" s="157"/>
      <c r="X316" s="157" t="s">
        <v>140</v>
      </c>
      <c r="Y316" s="147"/>
      <c r="Z316" s="147"/>
      <c r="AA316" s="147"/>
      <c r="AB316" s="147"/>
      <c r="AC316" s="147"/>
      <c r="AD316" s="147"/>
      <c r="AE316" s="147"/>
      <c r="AF316" s="147"/>
      <c r="AG316" s="147" t="s">
        <v>141</v>
      </c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</row>
    <row r="317" spans="1:60" outlineLevel="1" x14ac:dyDescent="0.2">
      <c r="A317" s="154"/>
      <c r="B317" s="155"/>
      <c r="C317" s="180" t="s">
        <v>380</v>
      </c>
      <c r="D317" s="159"/>
      <c r="E317" s="160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7"/>
      <c r="Z317" s="147"/>
      <c r="AA317" s="147"/>
      <c r="AB317" s="147"/>
      <c r="AC317" s="147"/>
      <c r="AD317" s="147"/>
      <c r="AE317" s="147"/>
      <c r="AF317" s="147"/>
      <c r="AG317" s="147" t="s">
        <v>143</v>
      </c>
      <c r="AH317" s="147">
        <v>0</v>
      </c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</row>
    <row r="318" spans="1:60" outlineLevel="1" x14ac:dyDescent="0.2">
      <c r="A318" s="154"/>
      <c r="B318" s="155"/>
      <c r="C318" s="180" t="s">
        <v>381</v>
      </c>
      <c r="D318" s="159"/>
      <c r="E318" s="160">
        <v>2519.1</v>
      </c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47"/>
      <c r="Z318" s="147"/>
      <c r="AA318" s="147"/>
      <c r="AB318" s="147"/>
      <c r="AC318" s="147"/>
      <c r="AD318" s="147"/>
      <c r="AE318" s="147"/>
      <c r="AF318" s="147"/>
      <c r="AG318" s="147" t="s">
        <v>143</v>
      </c>
      <c r="AH318" s="147">
        <v>0</v>
      </c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</row>
    <row r="319" spans="1:60" outlineLevel="1" x14ac:dyDescent="0.2">
      <c r="A319" s="154"/>
      <c r="B319" s="155"/>
      <c r="C319" s="243"/>
      <c r="D319" s="244"/>
      <c r="E319" s="244"/>
      <c r="F319" s="244"/>
      <c r="G319" s="244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7"/>
      <c r="Z319" s="147"/>
      <c r="AA319" s="147"/>
      <c r="AB319" s="147"/>
      <c r="AC319" s="147"/>
      <c r="AD319" s="147"/>
      <c r="AE319" s="147"/>
      <c r="AF319" s="147"/>
      <c r="AG319" s="147" t="s">
        <v>156</v>
      </c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</row>
    <row r="320" spans="1:60" x14ac:dyDescent="0.2">
      <c r="A320" s="162" t="s">
        <v>133</v>
      </c>
      <c r="B320" s="163" t="s">
        <v>91</v>
      </c>
      <c r="C320" s="178" t="s">
        <v>92</v>
      </c>
      <c r="D320" s="164"/>
      <c r="E320" s="165"/>
      <c r="F320" s="166"/>
      <c r="G320" s="166">
        <f>SUMIF(AG321:AG364,"&lt;&gt;NOR",G321:G364)</f>
        <v>0</v>
      </c>
      <c r="H320" s="166"/>
      <c r="I320" s="166">
        <f>SUM(I321:I364)</f>
        <v>0</v>
      </c>
      <c r="J320" s="166"/>
      <c r="K320" s="166">
        <f>SUM(K321:K364)</f>
        <v>0</v>
      </c>
      <c r="L320" s="166"/>
      <c r="M320" s="166">
        <f>SUM(M321:M364)</f>
        <v>0</v>
      </c>
      <c r="N320" s="166"/>
      <c r="O320" s="166">
        <f>SUM(O321:O364)</f>
        <v>3283.0299999999997</v>
      </c>
      <c r="P320" s="166"/>
      <c r="Q320" s="166">
        <f>SUM(Q321:Q364)</f>
        <v>0</v>
      </c>
      <c r="R320" s="166"/>
      <c r="S320" s="166"/>
      <c r="T320" s="167"/>
      <c r="U320" s="161"/>
      <c r="V320" s="161">
        <f>SUM(V321:V364)</f>
        <v>0</v>
      </c>
      <c r="W320" s="161"/>
      <c r="X320" s="161"/>
      <c r="AG320" t="s">
        <v>134</v>
      </c>
    </row>
    <row r="321" spans="1:60" ht="22.5" outlineLevel="1" x14ac:dyDescent="0.2">
      <c r="A321" s="168">
        <v>62</v>
      </c>
      <c r="B321" s="169" t="s">
        <v>382</v>
      </c>
      <c r="C321" s="179" t="s">
        <v>383</v>
      </c>
      <c r="D321" s="170" t="s">
        <v>384</v>
      </c>
      <c r="E321" s="171">
        <v>202</v>
      </c>
      <c r="F321" s="172"/>
      <c r="G321" s="173">
        <f>ROUND(E321*F321,2)</f>
        <v>0</v>
      </c>
      <c r="H321" s="172"/>
      <c r="I321" s="173">
        <f>ROUND(E321*H321,2)</f>
        <v>0</v>
      </c>
      <c r="J321" s="172"/>
      <c r="K321" s="173">
        <f>ROUND(E321*J321,2)</f>
        <v>0</v>
      </c>
      <c r="L321" s="173">
        <v>21</v>
      </c>
      <c r="M321" s="173">
        <f>G321*(1+L321/100)</f>
        <v>0</v>
      </c>
      <c r="N321" s="173">
        <v>2.5249999999999999</v>
      </c>
      <c r="O321" s="173">
        <f>ROUND(E321*N321,2)</f>
        <v>510.05</v>
      </c>
      <c r="P321" s="173">
        <v>0</v>
      </c>
      <c r="Q321" s="173">
        <f>ROUND(E321*P321,2)</f>
        <v>0</v>
      </c>
      <c r="R321" s="173"/>
      <c r="S321" s="173" t="s">
        <v>138</v>
      </c>
      <c r="T321" s="174" t="s">
        <v>139</v>
      </c>
      <c r="U321" s="157">
        <v>0</v>
      </c>
      <c r="V321" s="157">
        <f>ROUND(E321*U321,2)</f>
        <v>0</v>
      </c>
      <c r="W321" s="157"/>
      <c r="X321" s="157" t="s">
        <v>140</v>
      </c>
      <c r="Y321" s="147"/>
      <c r="Z321" s="147"/>
      <c r="AA321" s="147"/>
      <c r="AB321" s="147"/>
      <c r="AC321" s="147"/>
      <c r="AD321" s="147"/>
      <c r="AE321" s="147"/>
      <c r="AF321" s="147"/>
      <c r="AG321" s="147" t="s">
        <v>161</v>
      </c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</row>
    <row r="322" spans="1:60" outlineLevel="1" x14ac:dyDescent="0.2">
      <c r="A322" s="154"/>
      <c r="B322" s="155"/>
      <c r="C322" s="245"/>
      <c r="D322" s="246"/>
      <c r="E322" s="246"/>
      <c r="F322" s="246"/>
      <c r="G322" s="246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47"/>
      <c r="Z322" s="147"/>
      <c r="AA322" s="147"/>
      <c r="AB322" s="147"/>
      <c r="AC322" s="147"/>
      <c r="AD322" s="147"/>
      <c r="AE322" s="147"/>
      <c r="AF322" s="147"/>
      <c r="AG322" s="147" t="s">
        <v>156</v>
      </c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</row>
    <row r="323" spans="1:60" outlineLevel="1" x14ac:dyDescent="0.2">
      <c r="A323" s="168">
        <v>63</v>
      </c>
      <c r="B323" s="169" t="s">
        <v>385</v>
      </c>
      <c r="C323" s="179" t="s">
        <v>386</v>
      </c>
      <c r="D323" s="170" t="s">
        <v>384</v>
      </c>
      <c r="E323" s="171">
        <v>202</v>
      </c>
      <c r="F323" s="172"/>
      <c r="G323" s="173">
        <f>ROUND(E323*F323,2)</f>
        <v>0</v>
      </c>
      <c r="H323" s="172"/>
      <c r="I323" s="173">
        <f>ROUND(E323*H323,2)</f>
        <v>0</v>
      </c>
      <c r="J323" s="172"/>
      <c r="K323" s="173">
        <f>ROUND(E323*J323,2)</f>
        <v>0</v>
      </c>
      <c r="L323" s="173">
        <v>21</v>
      </c>
      <c r="M323" s="173">
        <f>G323*(1+L323/100)</f>
        <v>0</v>
      </c>
      <c r="N323" s="173">
        <v>2.5249999999999999</v>
      </c>
      <c r="O323" s="173">
        <f>ROUND(E323*N323,2)</f>
        <v>510.05</v>
      </c>
      <c r="P323" s="173">
        <v>0</v>
      </c>
      <c r="Q323" s="173">
        <f>ROUND(E323*P323,2)</f>
        <v>0</v>
      </c>
      <c r="R323" s="173"/>
      <c r="S323" s="173" t="s">
        <v>138</v>
      </c>
      <c r="T323" s="174" t="s">
        <v>139</v>
      </c>
      <c r="U323" s="157">
        <v>0</v>
      </c>
      <c r="V323" s="157">
        <f>ROUND(E323*U323,2)</f>
        <v>0</v>
      </c>
      <c r="W323" s="157"/>
      <c r="X323" s="157" t="s">
        <v>140</v>
      </c>
      <c r="Y323" s="147"/>
      <c r="Z323" s="147"/>
      <c r="AA323" s="147"/>
      <c r="AB323" s="147"/>
      <c r="AC323" s="147"/>
      <c r="AD323" s="147"/>
      <c r="AE323" s="147"/>
      <c r="AF323" s="147"/>
      <c r="AG323" s="147" t="s">
        <v>161</v>
      </c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</row>
    <row r="324" spans="1:60" outlineLevel="1" x14ac:dyDescent="0.2">
      <c r="A324" s="154"/>
      <c r="B324" s="155"/>
      <c r="C324" s="245"/>
      <c r="D324" s="246"/>
      <c r="E324" s="246"/>
      <c r="F324" s="246"/>
      <c r="G324" s="246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47"/>
      <c r="Z324" s="147"/>
      <c r="AA324" s="147"/>
      <c r="AB324" s="147"/>
      <c r="AC324" s="147"/>
      <c r="AD324" s="147"/>
      <c r="AE324" s="147"/>
      <c r="AF324" s="147"/>
      <c r="AG324" s="147" t="s">
        <v>156</v>
      </c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</row>
    <row r="325" spans="1:60" ht="22.5" outlineLevel="1" x14ac:dyDescent="0.2">
      <c r="A325" s="168">
        <v>64</v>
      </c>
      <c r="B325" s="169" t="s">
        <v>387</v>
      </c>
      <c r="C325" s="179" t="s">
        <v>388</v>
      </c>
      <c r="D325" s="170" t="s">
        <v>384</v>
      </c>
      <c r="E325" s="171">
        <v>287</v>
      </c>
      <c r="F325" s="172"/>
      <c r="G325" s="173">
        <f>ROUND(E325*F325,2)</f>
        <v>0</v>
      </c>
      <c r="H325" s="172"/>
      <c r="I325" s="173">
        <f>ROUND(E325*H325,2)</f>
        <v>0</v>
      </c>
      <c r="J325" s="172"/>
      <c r="K325" s="173">
        <f>ROUND(E325*J325,2)</f>
        <v>0</v>
      </c>
      <c r="L325" s="173">
        <v>21</v>
      </c>
      <c r="M325" s="173">
        <f>G325*(1+L325/100)</f>
        <v>0</v>
      </c>
      <c r="N325" s="173">
        <v>2.5249999999999999</v>
      </c>
      <c r="O325" s="173">
        <f>ROUND(E325*N325,2)</f>
        <v>724.68</v>
      </c>
      <c r="P325" s="173">
        <v>0</v>
      </c>
      <c r="Q325" s="173">
        <f>ROUND(E325*P325,2)</f>
        <v>0</v>
      </c>
      <c r="R325" s="173"/>
      <c r="S325" s="173" t="s">
        <v>138</v>
      </c>
      <c r="T325" s="174" t="s">
        <v>139</v>
      </c>
      <c r="U325" s="157">
        <v>0</v>
      </c>
      <c r="V325" s="157">
        <f>ROUND(E325*U325,2)</f>
        <v>0</v>
      </c>
      <c r="W325" s="157"/>
      <c r="X325" s="157" t="s">
        <v>140</v>
      </c>
      <c r="Y325" s="147"/>
      <c r="Z325" s="147"/>
      <c r="AA325" s="147"/>
      <c r="AB325" s="147"/>
      <c r="AC325" s="147"/>
      <c r="AD325" s="147"/>
      <c r="AE325" s="147"/>
      <c r="AF325" s="147"/>
      <c r="AG325" s="147" t="s">
        <v>161</v>
      </c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</row>
    <row r="326" spans="1:60" outlineLevel="1" x14ac:dyDescent="0.2">
      <c r="A326" s="154"/>
      <c r="B326" s="155"/>
      <c r="C326" s="245"/>
      <c r="D326" s="246"/>
      <c r="E326" s="246"/>
      <c r="F326" s="246"/>
      <c r="G326" s="246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47"/>
      <c r="Z326" s="147"/>
      <c r="AA326" s="147"/>
      <c r="AB326" s="147"/>
      <c r="AC326" s="147"/>
      <c r="AD326" s="147"/>
      <c r="AE326" s="147"/>
      <c r="AF326" s="147"/>
      <c r="AG326" s="147" t="s">
        <v>156</v>
      </c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</row>
    <row r="327" spans="1:60" ht="22.5" outlineLevel="1" x14ac:dyDescent="0.2">
      <c r="A327" s="168">
        <v>65</v>
      </c>
      <c r="B327" s="169" t="s">
        <v>389</v>
      </c>
      <c r="C327" s="179" t="s">
        <v>390</v>
      </c>
      <c r="D327" s="170" t="s">
        <v>384</v>
      </c>
      <c r="E327" s="171">
        <v>53</v>
      </c>
      <c r="F327" s="172"/>
      <c r="G327" s="173">
        <f>ROUND(E327*F327,2)</f>
        <v>0</v>
      </c>
      <c r="H327" s="172"/>
      <c r="I327" s="173">
        <f>ROUND(E327*H327,2)</f>
        <v>0</v>
      </c>
      <c r="J327" s="172"/>
      <c r="K327" s="173">
        <f>ROUND(E327*J327,2)</f>
        <v>0</v>
      </c>
      <c r="L327" s="173">
        <v>21</v>
      </c>
      <c r="M327" s="173">
        <f>G327*(1+L327/100)</f>
        <v>0</v>
      </c>
      <c r="N327" s="173">
        <v>2.5249999999999999</v>
      </c>
      <c r="O327" s="173">
        <f>ROUND(E327*N327,2)</f>
        <v>133.83000000000001</v>
      </c>
      <c r="P327" s="173">
        <v>0</v>
      </c>
      <c r="Q327" s="173">
        <f>ROUND(E327*P327,2)</f>
        <v>0</v>
      </c>
      <c r="R327" s="173"/>
      <c r="S327" s="173" t="s">
        <v>138</v>
      </c>
      <c r="T327" s="174" t="s">
        <v>139</v>
      </c>
      <c r="U327" s="157">
        <v>0</v>
      </c>
      <c r="V327" s="157">
        <f>ROUND(E327*U327,2)</f>
        <v>0</v>
      </c>
      <c r="W327" s="157"/>
      <c r="X327" s="157" t="s">
        <v>140</v>
      </c>
      <c r="Y327" s="147"/>
      <c r="Z327" s="147"/>
      <c r="AA327" s="147"/>
      <c r="AB327" s="147"/>
      <c r="AC327" s="147"/>
      <c r="AD327" s="147"/>
      <c r="AE327" s="147"/>
      <c r="AF327" s="147"/>
      <c r="AG327" s="147" t="s">
        <v>161</v>
      </c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</row>
    <row r="328" spans="1:60" outlineLevel="1" x14ac:dyDescent="0.2">
      <c r="A328" s="154"/>
      <c r="B328" s="155"/>
      <c r="C328" s="245"/>
      <c r="D328" s="246"/>
      <c r="E328" s="246"/>
      <c r="F328" s="246"/>
      <c r="G328" s="246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47"/>
      <c r="Z328" s="147"/>
      <c r="AA328" s="147"/>
      <c r="AB328" s="147"/>
      <c r="AC328" s="147"/>
      <c r="AD328" s="147"/>
      <c r="AE328" s="147"/>
      <c r="AF328" s="147"/>
      <c r="AG328" s="147" t="s">
        <v>156</v>
      </c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</row>
    <row r="329" spans="1:60" outlineLevel="1" x14ac:dyDescent="0.2">
      <c r="A329" s="168">
        <v>66</v>
      </c>
      <c r="B329" s="169" t="s">
        <v>391</v>
      </c>
      <c r="C329" s="179" t="s">
        <v>392</v>
      </c>
      <c r="D329" s="170" t="s">
        <v>384</v>
      </c>
      <c r="E329" s="171">
        <v>40</v>
      </c>
      <c r="F329" s="172"/>
      <c r="G329" s="173">
        <f>ROUND(E329*F329,2)</f>
        <v>0</v>
      </c>
      <c r="H329" s="172"/>
      <c r="I329" s="173">
        <f>ROUND(E329*H329,2)</f>
        <v>0</v>
      </c>
      <c r="J329" s="172"/>
      <c r="K329" s="173">
        <f>ROUND(E329*J329,2)</f>
        <v>0</v>
      </c>
      <c r="L329" s="173">
        <v>21</v>
      </c>
      <c r="M329" s="173">
        <f>G329*(1+L329/100)</f>
        <v>0</v>
      </c>
      <c r="N329" s="173">
        <v>2.5249999999999999</v>
      </c>
      <c r="O329" s="173">
        <f>ROUND(E329*N329,2)</f>
        <v>101</v>
      </c>
      <c r="P329" s="173">
        <v>0</v>
      </c>
      <c r="Q329" s="173">
        <f>ROUND(E329*P329,2)</f>
        <v>0</v>
      </c>
      <c r="R329" s="173"/>
      <c r="S329" s="173" t="s">
        <v>138</v>
      </c>
      <c r="T329" s="174" t="s">
        <v>139</v>
      </c>
      <c r="U329" s="157">
        <v>0</v>
      </c>
      <c r="V329" s="157">
        <f>ROUND(E329*U329,2)</f>
        <v>0</v>
      </c>
      <c r="W329" s="157"/>
      <c r="X329" s="157" t="s">
        <v>140</v>
      </c>
      <c r="Y329" s="147"/>
      <c r="Z329" s="147"/>
      <c r="AA329" s="147"/>
      <c r="AB329" s="147"/>
      <c r="AC329" s="147"/>
      <c r="AD329" s="147"/>
      <c r="AE329" s="147"/>
      <c r="AF329" s="147"/>
      <c r="AG329" s="147" t="s">
        <v>161</v>
      </c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</row>
    <row r="330" spans="1:60" outlineLevel="1" x14ac:dyDescent="0.2">
      <c r="A330" s="154"/>
      <c r="B330" s="155"/>
      <c r="C330" s="245"/>
      <c r="D330" s="246"/>
      <c r="E330" s="246"/>
      <c r="F330" s="246"/>
      <c r="G330" s="246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47"/>
      <c r="Z330" s="147"/>
      <c r="AA330" s="147"/>
      <c r="AB330" s="147"/>
      <c r="AC330" s="147"/>
      <c r="AD330" s="147"/>
      <c r="AE330" s="147"/>
      <c r="AF330" s="147"/>
      <c r="AG330" s="147" t="s">
        <v>156</v>
      </c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</row>
    <row r="331" spans="1:60" outlineLevel="1" x14ac:dyDescent="0.2">
      <c r="A331" s="168">
        <v>67</v>
      </c>
      <c r="B331" s="169" t="s">
        <v>393</v>
      </c>
      <c r="C331" s="179" t="s">
        <v>394</v>
      </c>
      <c r="D331" s="170" t="s">
        <v>395</v>
      </c>
      <c r="E331" s="171">
        <v>10</v>
      </c>
      <c r="F331" s="172"/>
      <c r="G331" s="173">
        <f>ROUND(E331*F331,2)</f>
        <v>0</v>
      </c>
      <c r="H331" s="172"/>
      <c r="I331" s="173">
        <f>ROUND(E331*H331,2)</f>
        <v>0</v>
      </c>
      <c r="J331" s="172"/>
      <c r="K331" s="173">
        <f>ROUND(E331*J331,2)</f>
        <v>0</v>
      </c>
      <c r="L331" s="173">
        <v>21</v>
      </c>
      <c r="M331" s="173">
        <f>G331*(1+L331/100)</f>
        <v>0</v>
      </c>
      <c r="N331" s="173">
        <v>2.5249999999999999</v>
      </c>
      <c r="O331" s="173">
        <f>ROUND(E331*N331,2)</f>
        <v>25.25</v>
      </c>
      <c r="P331" s="173">
        <v>0</v>
      </c>
      <c r="Q331" s="173">
        <f>ROUND(E331*P331,2)</f>
        <v>0</v>
      </c>
      <c r="R331" s="173"/>
      <c r="S331" s="173" t="s">
        <v>138</v>
      </c>
      <c r="T331" s="174" t="s">
        <v>139</v>
      </c>
      <c r="U331" s="157">
        <v>0</v>
      </c>
      <c r="V331" s="157">
        <f>ROUND(E331*U331,2)</f>
        <v>0</v>
      </c>
      <c r="W331" s="157"/>
      <c r="X331" s="157" t="s">
        <v>140</v>
      </c>
      <c r="Y331" s="147"/>
      <c r="Z331" s="147"/>
      <c r="AA331" s="147"/>
      <c r="AB331" s="147"/>
      <c r="AC331" s="147"/>
      <c r="AD331" s="147"/>
      <c r="AE331" s="147"/>
      <c r="AF331" s="147"/>
      <c r="AG331" s="147" t="s">
        <v>161</v>
      </c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</row>
    <row r="332" spans="1:60" outlineLevel="1" x14ac:dyDescent="0.2">
      <c r="A332" s="154"/>
      <c r="B332" s="155"/>
      <c r="C332" s="245"/>
      <c r="D332" s="246"/>
      <c r="E332" s="246"/>
      <c r="F332" s="246"/>
      <c r="G332" s="246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47"/>
      <c r="Z332" s="147"/>
      <c r="AA332" s="147"/>
      <c r="AB332" s="147"/>
      <c r="AC332" s="147"/>
      <c r="AD332" s="147"/>
      <c r="AE332" s="147"/>
      <c r="AF332" s="147"/>
      <c r="AG332" s="147" t="s">
        <v>156</v>
      </c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</row>
    <row r="333" spans="1:60" outlineLevel="1" x14ac:dyDescent="0.2">
      <c r="A333" s="168">
        <v>68</v>
      </c>
      <c r="B333" s="169" t="s">
        <v>396</v>
      </c>
      <c r="C333" s="179" t="s">
        <v>397</v>
      </c>
      <c r="D333" s="170" t="s">
        <v>384</v>
      </c>
      <c r="E333" s="171">
        <v>79</v>
      </c>
      <c r="F333" s="172"/>
      <c r="G333" s="173">
        <f>ROUND(E333*F333,2)</f>
        <v>0</v>
      </c>
      <c r="H333" s="172"/>
      <c r="I333" s="173">
        <f>ROUND(E333*H333,2)</f>
        <v>0</v>
      </c>
      <c r="J333" s="172"/>
      <c r="K333" s="173">
        <f>ROUND(E333*J333,2)</f>
        <v>0</v>
      </c>
      <c r="L333" s="173">
        <v>21</v>
      </c>
      <c r="M333" s="173">
        <f>G333*(1+L333/100)</f>
        <v>0</v>
      </c>
      <c r="N333" s="173">
        <v>0</v>
      </c>
      <c r="O333" s="173">
        <f>ROUND(E333*N333,2)</f>
        <v>0</v>
      </c>
      <c r="P333" s="173">
        <v>0</v>
      </c>
      <c r="Q333" s="173">
        <f>ROUND(E333*P333,2)</f>
        <v>0</v>
      </c>
      <c r="R333" s="173"/>
      <c r="S333" s="173" t="s">
        <v>138</v>
      </c>
      <c r="T333" s="174" t="s">
        <v>139</v>
      </c>
      <c r="U333" s="157">
        <v>0</v>
      </c>
      <c r="V333" s="157">
        <f>ROUND(E333*U333,2)</f>
        <v>0</v>
      </c>
      <c r="W333" s="157"/>
      <c r="X333" s="157" t="s">
        <v>140</v>
      </c>
      <c r="Y333" s="147"/>
      <c r="Z333" s="147"/>
      <c r="AA333" s="147"/>
      <c r="AB333" s="147"/>
      <c r="AC333" s="147"/>
      <c r="AD333" s="147"/>
      <c r="AE333" s="147"/>
      <c r="AF333" s="147"/>
      <c r="AG333" s="147" t="s">
        <v>141</v>
      </c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</row>
    <row r="334" spans="1:60" outlineLevel="1" x14ac:dyDescent="0.2">
      <c r="A334" s="154"/>
      <c r="B334" s="155"/>
      <c r="C334" s="180" t="s">
        <v>398</v>
      </c>
      <c r="D334" s="159"/>
      <c r="E334" s="160">
        <v>79</v>
      </c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7"/>
      <c r="Z334" s="147"/>
      <c r="AA334" s="147"/>
      <c r="AB334" s="147"/>
      <c r="AC334" s="147"/>
      <c r="AD334" s="147"/>
      <c r="AE334" s="147"/>
      <c r="AF334" s="147"/>
      <c r="AG334" s="147" t="s">
        <v>143</v>
      </c>
      <c r="AH334" s="147">
        <v>0</v>
      </c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</row>
    <row r="335" spans="1:60" outlineLevel="1" x14ac:dyDescent="0.2">
      <c r="A335" s="154"/>
      <c r="B335" s="155"/>
      <c r="C335" s="243"/>
      <c r="D335" s="244"/>
      <c r="E335" s="244"/>
      <c r="F335" s="244"/>
      <c r="G335" s="244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7"/>
      <c r="Z335" s="147"/>
      <c r="AA335" s="147"/>
      <c r="AB335" s="147"/>
      <c r="AC335" s="147"/>
      <c r="AD335" s="147"/>
      <c r="AE335" s="147"/>
      <c r="AF335" s="147"/>
      <c r="AG335" s="147" t="s">
        <v>156</v>
      </c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</row>
    <row r="336" spans="1:60" ht="22.5" outlineLevel="1" x14ac:dyDescent="0.2">
      <c r="A336" s="168">
        <v>69</v>
      </c>
      <c r="B336" s="169" t="s">
        <v>399</v>
      </c>
      <c r="C336" s="179" t="s">
        <v>400</v>
      </c>
      <c r="D336" s="170" t="s">
        <v>384</v>
      </c>
      <c r="E336" s="171">
        <v>2</v>
      </c>
      <c r="F336" s="172"/>
      <c r="G336" s="173">
        <f>ROUND(E336*F336,2)</f>
        <v>0</v>
      </c>
      <c r="H336" s="172"/>
      <c r="I336" s="173">
        <f>ROUND(E336*H336,2)</f>
        <v>0</v>
      </c>
      <c r="J336" s="172"/>
      <c r="K336" s="173">
        <f>ROUND(E336*J336,2)</f>
        <v>0</v>
      </c>
      <c r="L336" s="173">
        <v>21</v>
      </c>
      <c r="M336" s="173">
        <f>G336*(1+L336/100)</f>
        <v>0</v>
      </c>
      <c r="N336" s="173">
        <v>2.5249999999999999</v>
      </c>
      <c r="O336" s="173">
        <f>ROUND(E336*N336,2)</f>
        <v>5.05</v>
      </c>
      <c r="P336" s="173">
        <v>0</v>
      </c>
      <c r="Q336" s="173">
        <f>ROUND(E336*P336,2)</f>
        <v>0</v>
      </c>
      <c r="R336" s="173"/>
      <c r="S336" s="173" t="s">
        <v>138</v>
      </c>
      <c r="T336" s="174" t="s">
        <v>139</v>
      </c>
      <c r="U336" s="157">
        <v>0</v>
      </c>
      <c r="V336" s="157">
        <f>ROUND(E336*U336,2)</f>
        <v>0</v>
      </c>
      <c r="W336" s="157"/>
      <c r="X336" s="157" t="s">
        <v>140</v>
      </c>
      <c r="Y336" s="147"/>
      <c r="Z336" s="147"/>
      <c r="AA336" s="147"/>
      <c r="AB336" s="147"/>
      <c r="AC336" s="147"/>
      <c r="AD336" s="147"/>
      <c r="AE336" s="147"/>
      <c r="AF336" s="147"/>
      <c r="AG336" s="147" t="s">
        <v>161</v>
      </c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</row>
    <row r="337" spans="1:60" outlineLevel="1" x14ac:dyDescent="0.2">
      <c r="A337" s="154"/>
      <c r="B337" s="155"/>
      <c r="C337" s="245"/>
      <c r="D337" s="246"/>
      <c r="E337" s="246"/>
      <c r="F337" s="246"/>
      <c r="G337" s="246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47"/>
      <c r="Z337" s="147"/>
      <c r="AA337" s="147"/>
      <c r="AB337" s="147"/>
      <c r="AC337" s="147"/>
      <c r="AD337" s="147"/>
      <c r="AE337" s="147"/>
      <c r="AF337" s="147"/>
      <c r="AG337" s="147" t="s">
        <v>156</v>
      </c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</row>
    <row r="338" spans="1:60" ht="22.5" outlineLevel="1" x14ac:dyDescent="0.2">
      <c r="A338" s="168">
        <v>70</v>
      </c>
      <c r="B338" s="169" t="s">
        <v>401</v>
      </c>
      <c r="C338" s="179" t="s">
        <v>400</v>
      </c>
      <c r="D338" s="170" t="s">
        <v>384</v>
      </c>
      <c r="E338" s="171">
        <v>2</v>
      </c>
      <c r="F338" s="172"/>
      <c r="G338" s="173">
        <f>ROUND(E338*F338,2)</f>
        <v>0</v>
      </c>
      <c r="H338" s="172"/>
      <c r="I338" s="173">
        <f>ROUND(E338*H338,2)</f>
        <v>0</v>
      </c>
      <c r="J338" s="172"/>
      <c r="K338" s="173">
        <f>ROUND(E338*J338,2)</f>
        <v>0</v>
      </c>
      <c r="L338" s="173">
        <v>21</v>
      </c>
      <c r="M338" s="173">
        <f>G338*(1+L338/100)</f>
        <v>0</v>
      </c>
      <c r="N338" s="173">
        <v>2.5249999999999999</v>
      </c>
      <c r="O338" s="173">
        <f>ROUND(E338*N338,2)</f>
        <v>5.05</v>
      </c>
      <c r="P338" s="173">
        <v>0</v>
      </c>
      <c r="Q338" s="173">
        <f>ROUND(E338*P338,2)</f>
        <v>0</v>
      </c>
      <c r="R338" s="173"/>
      <c r="S338" s="173" t="s">
        <v>138</v>
      </c>
      <c r="T338" s="174" t="s">
        <v>139</v>
      </c>
      <c r="U338" s="157">
        <v>0</v>
      </c>
      <c r="V338" s="157">
        <f>ROUND(E338*U338,2)</f>
        <v>0</v>
      </c>
      <c r="W338" s="157"/>
      <c r="X338" s="157" t="s">
        <v>140</v>
      </c>
      <c r="Y338" s="147"/>
      <c r="Z338" s="147"/>
      <c r="AA338" s="147"/>
      <c r="AB338" s="147"/>
      <c r="AC338" s="147"/>
      <c r="AD338" s="147"/>
      <c r="AE338" s="147"/>
      <c r="AF338" s="147"/>
      <c r="AG338" s="147" t="s">
        <v>161</v>
      </c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</row>
    <row r="339" spans="1:60" outlineLevel="1" x14ac:dyDescent="0.2">
      <c r="A339" s="154"/>
      <c r="B339" s="155"/>
      <c r="C339" s="245"/>
      <c r="D339" s="246"/>
      <c r="E339" s="246"/>
      <c r="F339" s="246"/>
      <c r="G339" s="246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47"/>
      <c r="Z339" s="147"/>
      <c r="AA339" s="147"/>
      <c r="AB339" s="147"/>
      <c r="AC339" s="147"/>
      <c r="AD339" s="147"/>
      <c r="AE339" s="147"/>
      <c r="AF339" s="147"/>
      <c r="AG339" s="147" t="s">
        <v>156</v>
      </c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</row>
    <row r="340" spans="1:60" ht="22.5" outlineLevel="1" x14ac:dyDescent="0.2">
      <c r="A340" s="168">
        <v>71</v>
      </c>
      <c r="B340" s="169" t="s">
        <v>402</v>
      </c>
      <c r="C340" s="179" t="s">
        <v>403</v>
      </c>
      <c r="D340" s="170" t="s">
        <v>384</v>
      </c>
      <c r="E340" s="171">
        <v>5.5</v>
      </c>
      <c r="F340" s="172"/>
      <c r="G340" s="173">
        <f>ROUND(E340*F340,2)</f>
        <v>0</v>
      </c>
      <c r="H340" s="172"/>
      <c r="I340" s="173">
        <f>ROUND(E340*H340,2)</f>
        <v>0</v>
      </c>
      <c r="J340" s="172"/>
      <c r="K340" s="173">
        <f>ROUND(E340*J340,2)</f>
        <v>0</v>
      </c>
      <c r="L340" s="173">
        <v>21</v>
      </c>
      <c r="M340" s="173">
        <f>G340*(1+L340/100)</f>
        <v>0</v>
      </c>
      <c r="N340" s="173">
        <v>2.5249999999999999</v>
      </c>
      <c r="O340" s="173">
        <f>ROUND(E340*N340,2)</f>
        <v>13.89</v>
      </c>
      <c r="P340" s="173">
        <v>0</v>
      </c>
      <c r="Q340" s="173">
        <f>ROUND(E340*P340,2)</f>
        <v>0</v>
      </c>
      <c r="R340" s="173"/>
      <c r="S340" s="173" t="s">
        <v>138</v>
      </c>
      <c r="T340" s="174" t="s">
        <v>139</v>
      </c>
      <c r="U340" s="157">
        <v>0</v>
      </c>
      <c r="V340" s="157">
        <f>ROUND(E340*U340,2)</f>
        <v>0</v>
      </c>
      <c r="W340" s="157"/>
      <c r="X340" s="157" t="s">
        <v>140</v>
      </c>
      <c r="Y340" s="147"/>
      <c r="Z340" s="147"/>
      <c r="AA340" s="147"/>
      <c r="AB340" s="147"/>
      <c r="AC340" s="147"/>
      <c r="AD340" s="147"/>
      <c r="AE340" s="147"/>
      <c r="AF340" s="147"/>
      <c r="AG340" s="147" t="s">
        <v>161</v>
      </c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147"/>
      <c r="BD340" s="147"/>
      <c r="BE340" s="147"/>
      <c r="BF340" s="147"/>
      <c r="BG340" s="147"/>
      <c r="BH340" s="147"/>
    </row>
    <row r="341" spans="1:60" outlineLevel="1" x14ac:dyDescent="0.2">
      <c r="A341" s="154"/>
      <c r="B341" s="155"/>
      <c r="C341" s="245"/>
      <c r="D341" s="246"/>
      <c r="E341" s="246"/>
      <c r="F341" s="246"/>
      <c r="G341" s="246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47"/>
      <c r="Z341" s="147"/>
      <c r="AA341" s="147"/>
      <c r="AB341" s="147"/>
      <c r="AC341" s="147"/>
      <c r="AD341" s="147"/>
      <c r="AE341" s="147"/>
      <c r="AF341" s="147"/>
      <c r="AG341" s="147" t="s">
        <v>156</v>
      </c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</row>
    <row r="342" spans="1:60" ht="22.5" outlineLevel="1" x14ac:dyDescent="0.2">
      <c r="A342" s="168">
        <v>72</v>
      </c>
      <c r="B342" s="169" t="s">
        <v>404</v>
      </c>
      <c r="C342" s="179" t="s">
        <v>405</v>
      </c>
      <c r="D342" s="170" t="s">
        <v>384</v>
      </c>
      <c r="E342" s="171">
        <v>1.1000000000000001</v>
      </c>
      <c r="F342" s="172"/>
      <c r="G342" s="173">
        <f>ROUND(E342*F342,2)</f>
        <v>0</v>
      </c>
      <c r="H342" s="172"/>
      <c r="I342" s="173">
        <f>ROUND(E342*H342,2)</f>
        <v>0</v>
      </c>
      <c r="J342" s="172"/>
      <c r="K342" s="173">
        <f>ROUND(E342*J342,2)</f>
        <v>0</v>
      </c>
      <c r="L342" s="173">
        <v>21</v>
      </c>
      <c r="M342" s="173">
        <f>G342*(1+L342/100)</f>
        <v>0</v>
      </c>
      <c r="N342" s="173">
        <v>2.5249999999999999</v>
      </c>
      <c r="O342" s="173">
        <f>ROUND(E342*N342,2)</f>
        <v>2.78</v>
      </c>
      <c r="P342" s="173">
        <v>0</v>
      </c>
      <c r="Q342" s="173">
        <f>ROUND(E342*P342,2)</f>
        <v>0</v>
      </c>
      <c r="R342" s="173"/>
      <c r="S342" s="173" t="s">
        <v>138</v>
      </c>
      <c r="T342" s="174" t="s">
        <v>139</v>
      </c>
      <c r="U342" s="157">
        <v>0</v>
      </c>
      <c r="V342" s="157">
        <f>ROUND(E342*U342,2)</f>
        <v>0</v>
      </c>
      <c r="W342" s="157"/>
      <c r="X342" s="157" t="s">
        <v>140</v>
      </c>
      <c r="Y342" s="147"/>
      <c r="Z342" s="147"/>
      <c r="AA342" s="147"/>
      <c r="AB342" s="147"/>
      <c r="AC342" s="147"/>
      <c r="AD342" s="147"/>
      <c r="AE342" s="147"/>
      <c r="AF342" s="147"/>
      <c r="AG342" s="147" t="s">
        <v>161</v>
      </c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</row>
    <row r="343" spans="1:60" outlineLevel="1" x14ac:dyDescent="0.2">
      <c r="A343" s="154"/>
      <c r="B343" s="155"/>
      <c r="C343" s="245"/>
      <c r="D343" s="246"/>
      <c r="E343" s="246"/>
      <c r="F343" s="246"/>
      <c r="G343" s="246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47"/>
      <c r="Z343" s="147"/>
      <c r="AA343" s="147"/>
      <c r="AB343" s="147"/>
      <c r="AC343" s="147"/>
      <c r="AD343" s="147"/>
      <c r="AE343" s="147"/>
      <c r="AF343" s="147"/>
      <c r="AG343" s="147" t="s">
        <v>156</v>
      </c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</row>
    <row r="344" spans="1:60" ht="22.5" outlineLevel="1" x14ac:dyDescent="0.2">
      <c r="A344" s="168">
        <v>73</v>
      </c>
      <c r="B344" s="169" t="s">
        <v>406</v>
      </c>
      <c r="C344" s="179" t="s">
        <v>405</v>
      </c>
      <c r="D344" s="170" t="s">
        <v>384</v>
      </c>
      <c r="E344" s="171">
        <v>1.1000000000000001</v>
      </c>
      <c r="F344" s="172"/>
      <c r="G344" s="173">
        <f>ROUND(E344*F344,2)</f>
        <v>0</v>
      </c>
      <c r="H344" s="172"/>
      <c r="I344" s="173">
        <f>ROUND(E344*H344,2)</f>
        <v>0</v>
      </c>
      <c r="J344" s="172"/>
      <c r="K344" s="173">
        <f>ROUND(E344*J344,2)</f>
        <v>0</v>
      </c>
      <c r="L344" s="173">
        <v>21</v>
      </c>
      <c r="M344" s="173">
        <f>G344*(1+L344/100)</f>
        <v>0</v>
      </c>
      <c r="N344" s="173">
        <v>2.5249999999999999</v>
      </c>
      <c r="O344" s="173">
        <f>ROUND(E344*N344,2)</f>
        <v>2.78</v>
      </c>
      <c r="P344" s="173">
        <v>0</v>
      </c>
      <c r="Q344" s="173">
        <f>ROUND(E344*P344,2)</f>
        <v>0</v>
      </c>
      <c r="R344" s="173"/>
      <c r="S344" s="173" t="s">
        <v>138</v>
      </c>
      <c r="T344" s="174" t="s">
        <v>139</v>
      </c>
      <c r="U344" s="157">
        <v>0</v>
      </c>
      <c r="V344" s="157">
        <f>ROUND(E344*U344,2)</f>
        <v>0</v>
      </c>
      <c r="W344" s="157"/>
      <c r="X344" s="157" t="s">
        <v>140</v>
      </c>
      <c r="Y344" s="147"/>
      <c r="Z344" s="147"/>
      <c r="AA344" s="147"/>
      <c r="AB344" s="147"/>
      <c r="AC344" s="147"/>
      <c r="AD344" s="147"/>
      <c r="AE344" s="147"/>
      <c r="AF344" s="147"/>
      <c r="AG344" s="147" t="s">
        <v>161</v>
      </c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</row>
    <row r="345" spans="1:60" outlineLevel="1" x14ac:dyDescent="0.2">
      <c r="A345" s="154"/>
      <c r="B345" s="155"/>
      <c r="C345" s="245"/>
      <c r="D345" s="246"/>
      <c r="E345" s="246"/>
      <c r="F345" s="246"/>
      <c r="G345" s="246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47"/>
      <c r="Z345" s="147"/>
      <c r="AA345" s="147"/>
      <c r="AB345" s="147"/>
      <c r="AC345" s="147"/>
      <c r="AD345" s="147"/>
      <c r="AE345" s="147"/>
      <c r="AF345" s="147"/>
      <c r="AG345" s="147" t="s">
        <v>156</v>
      </c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</row>
    <row r="346" spans="1:60" outlineLevel="1" x14ac:dyDescent="0.2">
      <c r="A346" s="168">
        <v>74</v>
      </c>
      <c r="B346" s="169" t="s">
        <v>407</v>
      </c>
      <c r="C346" s="179" t="s">
        <v>408</v>
      </c>
      <c r="D346" s="170" t="s">
        <v>384</v>
      </c>
      <c r="E346" s="171">
        <v>3</v>
      </c>
      <c r="F346" s="172"/>
      <c r="G346" s="173">
        <f>ROUND(E346*F346,2)</f>
        <v>0</v>
      </c>
      <c r="H346" s="172"/>
      <c r="I346" s="173">
        <f>ROUND(E346*H346,2)</f>
        <v>0</v>
      </c>
      <c r="J346" s="172"/>
      <c r="K346" s="173">
        <f>ROUND(E346*J346,2)</f>
        <v>0</v>
      </c>
      <c r="L346" s="173">
        <v>21</v>
      </c>
      <c r="M346" s="173">
        <f>G346*(1+L346/100)</f>
        <v>0</v>
      </c>
      <c r="N346" s="173">
        <v>2.5249999999999999</v>
      </c>
      <c r="O346" s="173">
        <f>ROUND(E346*N346,2)</f>
        <v>7.58</v>
      </c>
      <c r="P346" s="173">
        <v>0</v>
      </c>
      <c r="Q346" s="173">
        <f>ROUND(E346*P346,2)</f>
        <v>0</v>
      </c>
      <c r="R346" s="173"/>
      <c r="S346" s="173" t="s">
        <v>138</v>
      </c>
      <c r="T346" s="174" t="s">
        <v>139</v>
      </c>
      <c r="U346" s="157">
        <v>0</v>
      </c>
      <c r="V346" s="157">
        <f>ROUND(E346*U346,2)</f>
        <v>0</v>
      </c>
      <c r="W346" s="157"/>
      <c r="X346" s="157" t="s">
        <v>140</v>
      </c>
      <c r="Y346" s="147"/>
      <c r="Z346" s="147"/>
      <c r="AA346" s="147"/>
      <c r="AB346" s="147"/>
      <c r="AC346" s="147"/>
      <c r="AD346" s="147"/>
      <c r="AE346" s="147"/>
      <c r="AF346" s="147"/>
      <c r="AG346" s="147" t="s">
        <v>161</v>
      </c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</row>
    <row r="347" spans="1:60" outlineLevel="1" x14ac:dyDescent="0.2">
      <c r="A347" s="154"/>
      <c r="B347" s="155"/>
      <c r="C347" s="245"/>
      <c r="D347" s="246"/>
      <c r="E347" s="246"/>
      <c r="F347" s="246"/>
      <c r="G347" s="246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47"/>
      <c r="Z347" s="147"/>
      <c r="AA347" s="147"/>
      <c r="AB347" s="147"/>
      <c r="AC347" s="147"/>
      <c r="AD347" s="147"/>
      <c r="AE347" s="147"/>
      <c r="AF347" s="147"/>
      <c r="AG347" s="147" t="s">
        <v>156</v>
      </c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</row>
    <row r="348" spans="1:60" outlineLevel="1" x14ac:dyDescent="0.2">
      <c r="A348" s="168">
        <v>75</v>
      </c>
      <c r="B348" s="169" t="s">
        <v>409</v>
      </c>
      <c r="C348" s="179" t="s">
        <v>410</v>
      </c>
      <c r="D348" s="170" t="s">
        <v>384</v>
      </c>
      <c r="E348" s="171">
        <v>12.5</v>
      </c>
      <c r="F348" s="172"/>
      <c r="G348" s="173">
        <f>ROUND(E348*F348,2)</f>
        <v>0</v>
      </c>
      <c r="H348" s="172"/>
      <c r="I348" s="173">
        <f>ROUND(E348*H348,2)</f>
        <v>0</v>
      </c>
      <c r="J348" s="172"/>
      <c r="K348" s="173">
        <f>ROUND(E348*J348,2)</f>
        <v>0</v>
      </c>
      <c r="L348" s="173">
        <v>21</v>
      </c>
      <c r="M348" s="173">
        <f>G348*(1+L348/100)</f>
        <v>0</v>
      </c>
      <c r="N348" s="173">
        <v>2.5249999999999999</v>
      </c>
      <c r="O348" s="173">
        <f>ROUND(E348*N348,2)</f>
        <v>31.56</v>
      </c>
      <c r="P348" s="173">
        <v>0</v>
      </c>
      <c r="Q348" s="173">
        <f>ROUND(E348*P348,2)</f>
        <v>0</v>
      </c>
      <c r="R348" s="173"/>
      <c r="S348" s="173" t="s">
        <v>138</v>
      </c>
      <c r="T348" s="174" t="s">
        <v>139</v>
      </c>
      <c r="U348" s="157">
        <v>0</v>
      </c>
      <c r="V348" s="157">
        <f>ROUND(E348*U348,2)</f>
        <v>0</v>
      </c>
      <c r="W348" s="157"/>
      <c r="X348" s="157" t="s">
        <v>140</v>
      </c>
      <c r="Y348" s="147"/>
      <c r="Z348" s="147"/>
      <c r="AA348" s="147"/>
      <c r="AB348" s="147"/>
      <c r="AC348" s="147"/>
      <c r="AD348" s="147"/>
      <c r="AE348" s="147"/>
      <c r="AF348" s="147"/>
      <c r="AG348" s="147" t="s">
        <v>161</v>
      </c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</row>
    <row r="349" spans="1:60" outlineLevel="1" x14ac:dyDescent="0.2">
      <c r="A349" s="154"/>
      <c r="B349" s="155"/>
      <c r="C349" s="245"/>
      <c r="D349" s="246"/>
      <c r="E349" s="246"/>
      <c r="F349" s="246"/>
      <c r="G349" s="246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47"/>
      <c r="Z349" s="147"/>
      <c r="AA349" s="147"/>
      <c r="AB349" s="147"/>
      <c r="AC349" s="147"/>
      <c r="AD349" s="147"/>
      <c r="AE349" s="147"/>
      <c r="AF349" s="147"/>
      <c r="AG349" s="147" t="s">
        <v>156</v>
      </c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</row>
    <row r="350" spans="1:60" outlineLevel="1" x14ac:dyDescent="0.2">
      <c r="A350" s="168">
        <v>76</v>
      </c>
      <c r="B350" s="169" t="s">
        <v>411</v>
      </c>
      <c r="C350" s="179" t="s">
        <v>410</v>
      </c>
      <c r="D350" s="170" t="s">
        <v>384</v>
      </c>
      <c r="E350" s="171">
        <v>12</v>
      </c>
      <c r="F350" s="172"/>
      <c r="G350" s="173">
        <f>ROUND(E350*F350,2)</f>
        <v>0</v>
      </c>
      <c r="H350" s="172"/>
      <c r="I350" s="173">
        <f>ROUND(E350*H350,2)</f>
        <v>0</v>
      </c>
      <c r="J350" s="172"/>
      <c r="K350" s="173">
        <f>ROUND(E350*J350,2)</f>
        <v>0</v>
      </c>
      <c r="L350" s="173">
        <v>21</v>
      </c>
      <c r="M350" s="173">
        <f>G350*(1+L350/100)</f>
        <v>0</v>
      </c>
      <c r="N350" s="173">
        <v>2.5249999999999999</v>
      </c>
      <c r="O350" s="173">
        <f>ROUND(E350*N350,2)</f>
        <v>30.3</v>
      </c>
      <c r="P350" s="173">
        <v>0</v>
      </c>
      <c r="Q350" s="173">
        <f>ROUND(E350*P350,2)</f>
        <v>0</v>
      </c>
      <c r="R350" s="173"/>
      <c r="S350" s="173" t="s">
        <v>138</v>
      </c>
      <c r="T350" s="174" t="s">
        <v>139</v>
      </c>
      <c r="U350" s="157">
        <v>0</v>
      </c>
      <c r="V350" s="157">
        <f>ROUND(E350*U350,2)</f>
        <v>0</v>
      </c>
      <c r="W350" s="157"/>
      <c r="X350" s="157" t="s">
        <v>140</v>
      </c>
      <c r="Y350" s="147"/>
      <c r="Z350" s="147"/>
      <c r="AA350" s="147"/>
      <c r="AB350" s="147"/>
      <c r="AC350" s="147"/>
      <c r="AD350" s="147"/>
      <c r="AE350" s="147"/>
      <c r="AF350" s="147"/>
      <c r="AG350" s="147" t="s">
        <v>161</v>
      </c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</row>
    <row r="351" spans="1:60" outlineLevel="1" x14ac:dyDescent="0.2">
      <c r="A351" s="154"/>
      <c r="B351" s="155"/>
      <c r="C351" s="245"/>
      <c r="D351" s="246"/>
      <c r="E351" s="246"/>
      <c r="F351" s="246"/>
      <c r="G351" s="246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47"/>
      <c r="Z351" s="147"/>
      <c r="AA351" s="147"/>
      <c r="AB351" s="147"/>
      <c r="AC351" s="147"/>
      <c r="AD351" s="147"/>
      <c r="AE351" s="147"/>
      <c r="AF351" s="147"/>
      <c r="AG351" s="147" t="s">
        <v>156</v>
      </c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</row>
    <row r="352" spans="1:60" outlineLevel="1" x14ac:dyDescent="0.2">
      <c r="A352" s="168">
        <v>77</v>
      </c>
      <c r="B352" s="169" t="s">
        <v>412</v>
      </c>
      <c r="C352" s="179" t="s">
        <v>413</v>
      </c>
      <c r="D352" s="170" t="s">
        <v>384</v>
      </c>
      <c r="E352" s="171">
        <v>30</v>
      </c>
      <c r="F352" s="172"/>
      <c r="G352" s="173">
        <f>ROUND(E352*F352,2)</f>
        <v>0</v>
      </c>
      <c r="H352" s="172"/>
      <c r="I352" s="173">
        <f>ROUND(E352*H352,2)</f>
        <v>0</v>
      </c>
      <c r="J352" s="172"/>
      <c r="K352" s="173">
        <f>ROUND(E352*J352,2)</f>
        <v>0</v>
      </c>
      <c r="L352" s="173">
        <v>21</v>
      </c>
      <c r="M352" s="173">
        <f>G352*(1+L352/100)</f>
        <v>0</v>
      </c>
      <c r="N352" s="173">
        <v>2.5249999999999999</v>
      </c>
      <c r="O352" s="173">
        <f>ROUND(E352*N352,2)</f>
        <v>75.75</v>
      </c>
      <c r="P352" s="173">
        <v>0</v>
      </c>
      <c r="Q352" s="173">
        <f>ROUND(E352*P352,2)</f>
        <v>0</v>
      </c>
      <c r="R352" s="173"/>
      <c r="S352" s="173" t="s">
        <v>138</v>
      </c>
      <c r="T352" s="174" t="s">
        <v>139</v>
      </c>
      <c r="U352" s="157">
        <v>0</v>
      </c>
      <c r="V352" s="157">
        <f>ROUND(E352*U352,2)</f>
        <v>0</v>
      </c>
      <c r="W352" s="157"/>
      <c r="X352" s="157" t="s">
        <v>140</v>
      </c>
      <c r="Y352" s="147"/>
      <c r="Z352" s="147"/>
      <c r="AA352" s="147"/>
      <c r="AB352" s="147"/>
      <c r="AC352" s="147"/>
      <c r="AD352" s="147"/>
      <c r="AE352" s="147"/>
      <c r="AF352" s="147"/>
      <c r="AG352" s="147" t="s">
        <v>161</v>
      </c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</row>
    <row r="353" spans="1:60" outlineLevel="1" x14ac:dyDescent="0.2">
      <c r="A353" s="154"/>
      <c r="B353" s="155"/>
      <c r="C353" s="245"/>
      <c r="D353" s="246"/>
      <c r="E353" s="246"/>
      <c r="F353" s="246"/>
      <c r="G353" s="246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47"/>
      <c r="Z353" s="147"/>
      <c r="AA353" s="147"/>
      <c r="AB353" s="147"/>
      <c r="AC353" s="147"/>
      <c r="AD353" s="147"/>
      <c r="AE353" s="147"/>
      <c r="AF353" s="147"/>
      <c r="AG353" s="147" t="s">
        <v>156</v>
      </c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</row>
    <row r="354" spans="1:60" outlineLevel="1" x14ac:dyDescent="0.2">
      <c r="A354" s="168">
        <v>78</v>
      </c>
      <c r="B354" s="169" t="s">
        <v>414</v>
      </c>
      <c r="C354" s="179" t="s">
        <v>413</v>
      </c>
      <c r="D354" s="170" t="s">
        <v>384</v>
      </c>
      <c r="E354" s="171">
        <v>30</v>
      </c>
      <c r="F354" s="172"/>
      <c r="G354" s="173">
        <f>ROUND(E354*F354,2)</f>
        <v>0</v>
      </c>
      <c r="H354" s="172"/>
      <c r="I354" s="173">
        <f>ROUND(E354*H354,2)</f>
        <v>0</v>
      </c>
      <c r="J354" s="172"/>
      <c r="K354" s="173">
        <f>ROUND(E354*J354,2)</f>
        <v>0</v>
      </c>
      <c r="L354" s="173">
        <v>21</v>
      </c>
      <c r="M354" s="173">
        <f>G354*(1+L354/100)</f>
        <v>0</v>
      </c>
      <c r="N354" s="173">
        <v>2.5249999999999999</v>
      </c>
      <c r="O354" s="173">
        <f>ROUND(E354*N354,2)</f>
        <v>75.75</v>
      </c>
      <c r="P354" s="173">
        <v>0</v>
      </c>
      <c r="Q354" s="173">
        <f>ROUND(E354*P354,2)</f>
        <v>0</v>
      </c>
      <c r="R354" s="173"/>
      <c r="S354" s="173" t="s">
        <v>138</v>
      </c>
      <c r="T354" s="174" t="s">
        <v>139</v>
      </c>
      <c r="U354" s="157">
        <v>0</v>
      </c>
      <c r="V354" s="157">
        <f>ROUND(E354*U354,2)</f>
        <v>0</v>
      </c>
      <c r="W354" s="157"/>
      <c r="X354" s="157" t="s">
        <v>140</v>
      </c>
      <c r="Y354" s="147"/>
      <c r="Z354" s="147"/>
      <c r="AA354" s="147"/>
      <c r="AB354" s="147"/>
      <c r="AC354" s="147"/>
      <c r="AD354" s="147"/>
      <c r="AE354" s="147"/>
      <c r="AF354" s="147"/>
      <c r="AG354" s="147" t="s">
        <v>161</v>
      </c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</row>
    <row r="355" spans="1:60" outlineLevel="1" x14ac:dyDescent="0.2">
      <c r="A355" s="154"/>
      <c r="B355" s="155"/>
      <c r="C355" s="245"/>
      <c r="D355" s="246"/>
      <c r="E355" s="246"/>
      <c r="F355" s="246"/>
      <c r="G355" s="246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47"/>
      <c r="Z355" s="147"/>
      <c r="AA355" s="147"/>
      <c r="AB355" s="147"/>
      <c r="AC355" s="147"/>
      <c r="AD355" s="147"/>
      <c r="AE355" s="147"/>
      <c r="AF355" s="147"/>
      <c r="AG355" s="147" t="s">
        <v>156</v>
      </c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</row>
    <row r="356" spans="1:60" ht="22.5" outlineLevel="1" x14ac:dyDescent="0.2">
      <c r="A356" s="168">
        <v>79</v>
      </c>
      <c r="B356" s="169" t="s">
        <v>415</v>
      </c>
      <c r="C356" s="179" t="s">
        <v>416</v>
      </c>
      <c r="D356" s="170" t="s">
        <v>384</v>
      </c>
      <c r="E356" s="171">
        <v>188</v>
      </c>
      <c r="F356" s="172"/>
      <c r="G356" s="173">
        <f>ROUND(E356*F356,2)</f>
        <v>0</v>
      </c>
      <c r="H356" s="172"/>
      <c r="I356" s="173">
        <f>ROUND(E356*H356,2)</f>
        <v>0</v>
      </c>
      <c r="J356" s="172"/>
      <c r="K356" s="173">
        <f>ROUND(E356*J356,2)</f>
        <v>0</v>
      </c>
      <c r="L356" s="173">
        <v>21</v>
      </c>
      <c r="M356" s="173">
        <f>G356*(1+L356/100)</f>
        <v>0</v>
      </c>
      <c r="N356" s="173">
        <v>2.5249999999999999</v>
      </c>
      <c r="O356" s="173">
        <f>ROUND(E356*N356,2)</f>
        <v>474.7</v>
      </c>
      <c r="P356" s="173">
        <v>0</v>
      </c>
      <c r="Q356" s="173">
        <f>ROUND(E356*P356,2)</f>
        <v>0</v>
      </c>
      <c r="R356" s="173"/>
      <c r="S356" s="173" t="s">
        <v>138</v>
      </c>
      <c r="T356" s="174" t="s">
        <v>139</v>
      </c>
      <c r="U356" s="157">
        <v>0</v>
      </c>
      <c r="V356" s="157">
        <f>ROUND(E356*U356,2)</f>
        <v>0</v>
      </c>
      <c r="W356" s="157"/>
      <c r="X356" s="157" t="s">
        <v>140</v>
      </c>
      <c r="Y356" s="147"/>
      <c r="Z356" s="147"/>
      <c r="AA356" s="147"/>
      <c r="AB356" s="147"/>
      <c r="AC356" s="147"/>
      <c r="AD356" s="147"/>
      <c r="AE356" s="147"/>
      <c r="AF356" s="147"/>
      <c r="AG356" s="147" t="s">
        <v>161</v>
      </c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</row>
    <row r="357" spans="1:60" outlineLevel="1" x14ac:dyDescent="0.2">
      <c r="A357" s="154"/>
      <c r="B357" s="155"/>
      <c r="C357" s="245"/>
      <c r="D357" s="246"/>
      <c r="E357" s="246"/>
      <c r="F357" s="246"/>
      <c r="G357" s="246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47"/>
      <c r="Z357" s="147"/>
      <c r="AA357" s="147"/>
      <c r="AB357" s="147"/>
      <c r="AC357" s="147"/>
      <c r="AD357" s="147"/>
      <c r="AE357" s="147"/>
      <c r="AF357" s="147"/>
      <c r="AG357" s="147" t="s">
        <v>156</v>
      </c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</row>
    <row r="358" spans="1:60" ht="22.5" outlineLevel="1" x14ac:dyDescent="0.2">
      <c r="A358" s="168">
        <v>80</v>
      </c>
      <c r="B358" s="169" t="s">
        <v>417</v>
      </c>
      <c r="C358" s="179" t="s">
        <v>418</v>
      </c>
      <c r="D358" s="170" t="s">
        <v>384</v>
      </c>
      <c r="E358" s="171">
        <v>188</v>
      </c>
      <c r="F358" s="172"/>
      <c r="G358" s="173">
        <f>ROUND(E358*F358,2)</f>
        <v>0</v>
      </c>
      <c r="H358" s="172"/>
      <c r="I358" s="173">
        <f>ROUND(E358*H358,2)</f>
        <v>0</v>
      </c>
      <c r="J358" s="172"/>
      <c r="K358" s="173">
        <f>ROUND(E358*J358,2)</f>
        <v>0</v>
      </c>
      <c r="L358" s="173">
        <v>21</v>
      </c>
      <c r="M358" s="173">
        <f>G358*(1+L358/100)</f>
        <v>0</v>
      </c>
      <c r="N358" s="173">
        <v>2.5249999999999999</v>
      </c>
      <c r="O358" s="173">
        <f>ROUND(E358*N358,2)</f>
        <v>474.7</v>
      </c>
      <c r="P358" s="173">
        <v>0</v>
      </c>
      <c r="Q358" s="173">
        <f>ROUND(E358*P358,2)</f>
        <v>0</v>
      </c>
      <c r="R358" s="173"/>
      <c r="S358" s="173" t="s">
        <v>138</v>
      </c>
      <c r="T358" s="174" t="s">
        <v>139</v>
      </c>
      <c r="U358" s="157">
        <v>0</v>
      </c>
      <c r="V358" s="157">
        <f>ROUND(E358*U358,2)</f>
        <v>0</v>
      </c>
      <c r="W358" s="157"/>
      <c r="X358" s="157" t="s">
        <v>140</v>
      </c>
      <c r="Y358" s="147"/>
      <c r="Z358" s="147"/>
      <c r="AA358" s="147"/>
      <c r="AB358" s="147"/>
      <c r="AC358" s="147"/>
      <c r="AD358" s="147"/>
      <c r="AE358" s="147"/>
      <c r="AF358" s="147"/>
      <c r="AG358" s="147" t="s">
        <v>161</v>
      </c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</row>
    <row r="359" spans="1:60" outlineLevel="1" x14ac:dyDescent="0.2">
      <c r="A359" s="154"/>
      <c r="B359" s="155"/>
      <c r="C359" s="245"/>
      <c r="D359" s="246"/>
      <c r="E359" s="246"/>
      <c r="F359" s="246"/>
      <c r="G359" s="246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47"/>
      <c r="Z359" s="147"/>
      <c r="AA359" s="147"/>
      <c r="AB359" s="147"/>
      <c r="AC359" s="147"/>
      <c r="AD359" s="147"/>
      <c r="AE359" s="147"/>
      <c r="AF359" s="147"/>
      <c r="AG359" s="147" t="s">
        <v>156</v>
      </c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</row>
    <row r="360" spans="1:60" outlineLevel="1" x14ac:dyDescent="0.2">
      <c r="A360" s="168">
        <v>81</v>
      </c>
      <c r="B360" s="169" t="s">
        <v>419</v>
      </c>
      <c r="C360" s="179" t="s">
        <v>420</v>
      </c>
      <c r="D360" s="170" t="s">
        <v>384</v>
      </c>
      <c r="E360" s="171">
        <v>31</v>
      </c>
      <c r="F360" s="172"/>
      <c r="G360" s="173">
        <f>ROUND(E360*F360,2)</f>
        <v>0</v>
      </c>
      <c r="H360" s="172"/>
      <c r="I360" s="173">
        <f>ROUND(E360*H360,2)</f>
        <v>0</v>
      </c>
      <c r="J360" s="172"/>
      <c r="K360" s="173">
        <f>ROUND(E360*J360,2)</f>
        <v>0</v>
      </c>
      <c r="L360" s="173">
        <v>21</v>
      </c>
      <c r="M360" s="173">
        <f>G360*(1+L360/100)</f>
        <v>0</v>
      </c>
      <c r="N360" s="173">
        <v>2.5249999999999999</v>
      </c>
      <c r="O360" s="173">
        <f>ROUND(E360*N360,2)</f>
        <v>78.28</v>
      </c>
      <c r="P360" s="173">
        <v>0</v>
      </c>
      <c r="Q360" s="173">
        <f>ROUND(E360*P360,2)</f>
        <v>0</v>
      </c>
      <c r="R360" s="173"/>
      <c r="S360" s="173" t="s">
        <v>138</v>
      </c>
      <c r="T360" s="174" t="s">
        <v>139</v>
      </c>
      <c r="U360" s="157">
        <v>0</v>
      </c>
      <c r="V360" s="157">
        <f>ROUND(E360*U360,2)</f>
        <v>0</v>
      </c>
      <c r="W360" s="157"/>
      <c r="X360" s="157" t="s">
        <v>140</v>
      </c>
      <c r="Y360" s="147"/>
      <c r="Z360" s="147"/>
      <c r="AA360" s="147"/>
      <c r="AB360" s="147"/>
      <c r="AC360" s="147"/>
      <c r="AD360" s="147"/>
      <c r="AE360" s="147"/>
      <c r="AF360" s="147"/>
      <c r="AG360" s="147" t="s">
        <v>161</v>
      </c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</row>
    <row r="361" spans="1:60" outlineLevel="1" x14ac:dyDescent="0.2">
      <c r="A361" s="154"/>
      <c r="B361" s="155"/>
      <c r="C361" s="245"/>
      <c r="D361" s="246"/>
      <c r="E361" s="246"/>
      <c r="F361" s="246"/>
      <c r="G361" s="246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47"/>
      <c r="Z361" s="147"/>
      <c r="AA361" s="147"/>
      <c r="AB361" s="147"/>
      <c r="AC361" s="147"/>
      <c r="AD361" s="147"/>
      <c r="AE361" s="147"/>
      <c r="AF361" s="147"/>
      <c r="AG361" s="147" t="s">
        <v>156</v>
      </c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</row>
    <row r="362" spans="1:60" outlineLevel="1" x14ac:dyDescent="0.2">
      <c r="A362" s="154">
        <v>82</v>
      </c>
      <c r="B362" s="155" t="s">
        <v>421</v>
      </c>
      <c r="C362" s="181" t="s">
        <v>422</v>
      </c>
      <c r="D362" s="156" t="s">
        <v>0</v>
      </c>
      <c r="E362" s="175"/>
      <c r="F362" s="158"/>
      <c r="G362" s="157">
        <f>ROUND(E362*F362,2)</f>
        <v>0</v>
      </c>
      <c r="H362" s="158"/>
      <c r="I362" s="157">
        <f>ROUND(E362*H362,2)</f>
        <v>0</v>
      </c>
      <c r="J362" s="158"/>
      <c r="K362" s="157">
        <f>ROUND(E362*J362,2)</f>
        <v>0</v>
      </c>
      <c r="L362" s="157">
        <v>21</v>
      </c>
      <c r="M362" s="157">
        <f>G362*(1+L362/100)</f>
        <v>0</v>
      </c>
      <c r="N362" s="157">
        <v>0</v>
      </c>
      <c r="O362" s="157">
        <f>ROUND(E362*N362,2)</f>
        <v>0</v>
      </c>
      <c r="P362" s="157">
        <v>0</v>
      </c>
      <c r="Q362" s="157">
        <f>ROUND(E362*P362,2)</f>
        <v>0</v>
      </c>
      <c r="R362" s="157" t="s">
        <v>423</v>
      </c>
      <c r="S362" s="157" t="s">
        <v>160</v>
      </c>
      <c r="T362" s="157" t="s">
        <v>160</v>
      </c>
      <c r="U362" s="157">
        <v>0</v>
      </c>
      <c r="V362" s="157">
        <f>ROUND(E362*U362,2)</f>
        <v>0</v>
      </c>
      <c r="W362" s="157"/>
      <c r="X362" s="157" t="s">
        <v>318</v>
      </c>
      <c r="Y362" s="147"/>
      <c r="Z362" s="147"/>
      <c r="AA362" s="147"/>
      <c r="AB362" s="147"/>
      <c r="AC362" s="147"/>
      <c r="AD362" s="147"/>
      <c r="AE362" s="147"/>
      <c r="AF362" s="147"/>
      <c r="AG362" s="147" t="s">
        <v>319</v>
      </c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147"/>
      <c r="BD362" s="147"/>
      <c r="BE362" s="147"/>
      <c r="BF362" s="147"/>
      <c r="BG362" s="147"/>
      <c r="BH362" s="147"/>
    </row>
    <row r="363" spans="1:60" outlineLevel="1" x14ac:dyDescent="0.2">
      <c r="A363" s="154"/>
      <c r="B363" s="155"/>
      <c r="C363" s="247" t="s">
        <v>362</v>
      </c>
      <c r="D363" s="248"/>
      <c r="E363" s="248"/>
      <c r="F363" s="248"/>
      <c r="G363" s="248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47"/>
      <c r="Z363" s="147"/>
      <c r="AA363" s="147"/>
      <c r="AB363" s="147"/>
      <c r="AC363" s="147"/>
      <c r="AD363" s="147"/>
      <c r="AE363" s="147"/>
      <c r="AF363" s="147"/>
      <c r="AG363" s="147" t="s">
        <v>252</v>
      </c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</row>
    <row r="364" spans="1:60" outlineLevel="1" x14ac:dyDescent="0.2">
      <c r="A364" s="154"/>
      <c r="B364" s="155"/>
      <c r="C364" s="243"/>
      <c r="D364" s="244"/>
      <c r="E364" s="244"/>
      <c r="F364" s="244"/>
      <c r="G364" s="244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47"/>
      <c r="Z364" s="147"/>
      <c r="AA364" s="147"/>
      <c r="AB364" s="147"/>
      <c r="AC364" s="147"/>
      <c r="AD364" s="147"/>
      <c r="AE364" s="147"/>
      <c r="AF364" s="147"/>
      <c r="AG364" s="147" t="s">
        <v>156</v>
      </c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</row>
    <row r="365" spans="1:60" x14ac:dyDescent="0.2">
      <c r="A365" s="162" t="s">
        <v>133</v>
      </c>
      <c r="B365" s="163" t="s">
        <v>93</v>
      </c>
      <c r="C365" s="178" t="s">
        <v>94</v>
      </c>
      <c r="D365" s="164"/>
      <c r="E365" s="165"/>
      <c r="F365" s="166"/>
      <c r="G365" s="166">
        <f>SUMIF(AG366:AG367,"&lt;&gt;NOR",G366:G367)</f>
        <v>0</v>
      </c>
      <c r="H365" s="166"/>
      <c r="I365" s="166">
        <f>SUM(I366:I367)</f>
        <v>0</v>
      </c>
      <c r="J365" s="166"/>
      <c r="K365" s="166">
        <f>SUM(K366:K367)</f>
        <v>0</v>
      </c>
      <c r="L365" s="166"/>
      <c r="M365" s="166">
        <f>SUM(M366:M367)</f>
        <v>0</v>
      </c>
      <c r="N365" s="166"/>
      <c r="O365" s="166">
        <f>SUM(O366:O367)</f>
        <v>2.5299999999999998</v>
      </c>
      <c r="P365" s="166"/>
      <c r="Q365" s="166">
        <f>SUM(Q366:Q367)</f>
        <v>0</v>
      </c>
      <c r="R365" s="166"/>
      <c r="S365" s="166"/>
      <c r="T365" s="167"/>
      <c r="U365" s="161"/>
      <c r="V365" s="161">
        <f>SUM(V366:V367)</f>
        <v>0</v>
      </c>
      <c r="W365" s="161"/>
      <c r="X365" s="161"/>
      <c r="AG365" t="s">
        <v>134</v>
      </c>
    </row>
    <row r="366" spans="1:60" ht="22.5" outlineLevel="1" x14ac:dyDescent="0.2">
      <c r="A366" s="168">
        <v>83</v>
      </c>
      <c r="B366" s="169" t="s">
        <v>424</v>
      </c>
      <c r="C366" s="179" t="s">
        <v>425</v>
      </c>
      <c r="D366" s="170" t="s">
        <v>395</v>
      </c>
      <c r="E366" s="171">
        <v>1</v>
      </c>
      <c r="F366" s="172"/>
      <c r="G366" s="173">
        <f>ROUND(E366*F366,2)</f>
        <v>0</v>
      </c>
      <c r="H366" s="172"/>
      <c r="I366" s="173">
        <f>ROUND(E366*H366,2)</f>
        <v>0</v>
      </c>
      <c r="J366" s="172"/>
      <c r="K366" s="173">
        <f>ROUND(E366*J366,2)</f>
        <v>0</v>
      </c>
      <c r="L366" s="173">
        <v>21</v>
      </c>
      <c r="M366" s="173">
        <f>G366*(1+L366/100)</f>
        <v>0</v>
      </c>
      <c r="N366" s="173">
        <v>2.5249999999999999</v>
      </c>
      <c r="O366" s="173">
        <f>ROUND(E366*N366,2)</f>
        <v>2.5299999999999998</v>
      </c>
      <c r="P366" s="173">
        <v>0</v>
      </c>
      <c r="Q366" s="173">
        <f>ROUND(E366*P366,2)</f>
        <v>0</v>
      </c>
      <c r="R366" s="173"/>
      <c r="S366" s="173" t="s">
        <v>138</v>
      </c>
      <c r="T366" s="174" t="s">
        <v>139</v>
      </c>
      <c r="U366" s="157">
        <v>0</v>
      </c>
      <c r="V366" s="157">
        <f>ROUND(E366*U366,2)</f>
        <v>0</v>
      </c>
      <c r="W366" s="157"/>
      <c r="X366" s="157" t="s">
        <v>140</v>
      </c>
      <c r="Y366" s="147"/>
      <c r="Z366" s="147"/>
      <c r="AA366" s="147"/>
      <c r="AB366" s="147"/>
      <c r="AC366" s="147"/>
      <c r="AD366" s="147"/>
      <c r="AE366" s="147"/>
      <c r="AF366" s="147"/>
      <c r="AG366" s="147" t="s">
        <v>161</v>
      </c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</row>
    <row r="367" spans="1:60" outlineLevel="1" x14ac:dyDescent="0.2">
      <c r="A367" s="154"/>
      <c r="B367" s="155"/>
      <c r="C367" s="245"/>
      <c r="D367" s="246"/>
      <c r="E367" s="246"/>
      <c r="F367" s="246"/>
      <c r="G367" s="246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47"/>
      <c r="Z367" s="147"/>
      <c r="AA367" s="147"/>
      <c r="AB367" s="147"/>
      <c r="AC367" s="147"/>
      <c r="AD367" s="147"/>
      <c r="AE367" s="147"/>
      <c r="AF367" s="147"/>
      <c r="AG367" s="147" t="s">
        <v>156</v>
      </c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</row>
    <row r="368" spans="1:60" x14ac:dyDescent="0.2">
      <c r="A368" s="162" t="s">
        <v>133</v>
      </c>
      <c r="B368" s="163" t="s">
        <v>95</v>
      </c>
      <c r="C368" s="178" t="s">
        <v>96</v>
      </c>
      <c r="D368" s="164"/>
      <c r="E368" s="165"/>
      <c r="F368" s="166"/>
      <c r="G368" s="166">
        <f>SUMIF(AG369:AG382,"&lt;&gt;NOR",G369:G382)</f>
        <v>0</v>
      </c>
      <c r="H368" s="166"/>
      <c r="I368" s="166">
        <f>SUM(I369:I382)</f>
        <v>0</v>
      </c>
      <c r="J368" s="166"/>
      <c r="K368" s="166">
        <f>SUM(K369:K382)</f>
        <v>0</v>
      </c>
      <c r="L368" s="166"/>
      <c r="M368" s="166">
        <f>SUM(M369:M382)</f>
        <v>0</v>
      </c>
      <c r="N368" s="166"/>
      <c r="O368" s="166">
        <f>SUM(O369:O382)</f>
        <v>2583.0800000000004</v>
      </c>
      <c r="P368" s="166"/>
      <c r="Q368" s="166">
        <f>SUM(Q369:Q382)</f>
        <v>0.01</v>
      </c>
      <c r="R368" s="166"/>
      <c r="S368" s="166"/>
      <c r="T368" s="167"/>
      <c r="U368" s="161"/>
      <c r="V368" s="161">
        <f>SUM(V369:V382)</f>
        <v>0</v>
      </c>
      <c r="W368" s="161"/>
      <c r="X368" s="161"/>
      <c r="AG368" t="s">
        <v>134</v>
      </c>
    </row>
    <row r="369" spans="1:60" outlineLevel="1" x14ac:dyDescent="0.2">
      <c r="A369" s="168">
        <v>84</v>
      </c>
      <c r="B369" s="169" t="s">
        <v>426</v>
      </c>
      <c r="C369" s="179" t="s">
        <v>427</v>
      </c>
      <c r="D369" s="170" t="s">
        <v>395</v>
      </c>
      <c r="E369" s="171">
        <v>1</v>
      </c>
      <c r="F369" s="172"/>
      <c r="G369" s="173">
        <f>ROUND(E369*F369,2)</f>
        <v>0</v>
      </c>
      <c r="H369" s="172"/>
      <c r="I369" s="173">
        <f>ROUND(E369*H369,2)</f>
        <v>0</v>
      </c>
      <c r="J369" s="172"/>
      <c r="K369" s="173">
        <f>ROUND(E369*J369,2)</f>
        <v>0</v>
      </c>
      <c r="L369" s="173">
        <v>21</v>
      </c>
      <c r="M369" s="173">
        <f>G369*(1+L369/100)</f>
        <v>0</v>
      </c>
      <c r="N369" s="173">
        <v>0</v>
      </c>
      <c r="O369" s="173">
        <f>ROUND(E369*N369,2)</f>
        <v>0</v>
      </c>
      <c r="P369" s="173">
        <v>8.9999999999999993E-3</v>
      </c>
      <c r="Q369" s="173">
        <f>ROUND(E369*P369,2)</f>
        <v>0.01</v>
      </c>
      <c r="R369" s="173"/>
      <c r="S369" s="173" t="s">
        <v>138</v>
      </c>
      <c r="T369" s="174" t="s">
        <v>139</v>
      </c>
      <c r="U369" s="157">
        <v>0</v>
      </c>
      <c r="V369" s="157">
        <f>ROUND(E369*U369,2)</f>
        <v>0</v>
      </c>
      <c r="W369" s="157"/>
      <c r="X369" s="157" t="s">
        <v>140</v>
      </c>
      <c r="Y369" s="147"/>
      <c r="Z369" s="147"/>
      <c r="AA369" s="147"/>
      <c r="AB369" s="147"/>
      <c r="AC369" s="147"/>
      <c r="AD369" s="147"/>
      <c r="AE369" s="147"/>
      <c r="AF369" s="147"/>
      <c r="AG369" s="147" t="s">
        <v>161</v>
      </c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</row>
    <row r="370" spans="1:60" outlineLevel="1" x14ac:dyDescent="0.2">
      <c r="A370" s="154"/>
      <c r="B370" s="155"/>
      <c r="C370" s="245"/>
      <c r="D370" s="246"/>
      <c r="E370" s="246"/>
      <c r="F370" s="246"/>
      <c r="G370" s="246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47"/>
      <c r="Z370" s="147"/>
      <c r="AA370" s="147"/>
      <c r="AB370" s="147"/>
      <c r="AC370" s="147"/>
      <c r="AD370" s="147"/>
      <c r="AE370" s="147"/>
      <c r="AF370" s="147"/>
      <c r="AG370" s="147" t="s">
        <v>156</v>
      </c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147"/>
      <c r="BD370" s="147"/>
      <c r="BE370" s="147"/>
      <c r="BF370" s="147"/>
      <c r="BG370" s="147"/>
      <c r="BH370" s="147"/>
    </row>
    <row r="371" spans="1:60" outlineLevel="1" x14ac:dyDescent="0.2">
      <c r="A371" s="168">
        <v>85</v>
      </c>
      <c r="B371" s="169" t="s">
        <v>428</v>
      </c>
      <c r="C371" s="179" t="s">
        <v>429</v>
      </c>
      <c r="D371" s="170" t="s">
        <v>369</v>
      </c>
      <c r="E371" s="171">
        <v>1000</v>
      </c>
      <c r="F371" s="172"/>
      <c r="G371" s="173">
        <f>ROUND(E371*F371,2)</f>
        <v>0</v>
      </c>
      <c r="H371" s="172"/>
      <c r="I371" s="173">
        <f>ROUND(E371*H371,2)</f>
        <v>0</v>
      </c>
      <c r="J371" s="172"/>
      <c r="K371" s="173">
        <f>ROUND(E371*J371,2)</f>
        <v>0</v>
      </c>
      <c r="L371" s="173">
        <v>21</v>
      </c>
      <c r="M371" s="173">
        <f>G371*(1+L371/100)</f>
        <v>0</v>
      </c>
      <c r="N371" s="173">
        <v>2.5249999999999999</v>
      </c>
      <c r="O371" s="173">
        <f>ROUND(E371*N371,2)</f>
        <v>2525</v>
      </c>
      <c r="P371" s="173">
        <v>0</v>
      </c>
      <c r="Q371" s="173">
        <f>ROUND(E371*P371,2)</f>
        <v>0</v>
      </c>
      <c r="R371" s="173"/>
      <c r="S371" s="173" t="s">
        <v>138</v>
      </c>
      <c r="T371" s="174" t="s">
        <v>139</v>
      </c>
      <c r="U371" s="157">
        <v>0</v>
      </c>
      <c r="V371" s="157">
        <f>ROUND(E371*U371,2)</f>
        <v>0</v>
      </c>
      <c r="W371" s="157"/>
      <c r="X371" s="157" t="s">
        <v>140</v>
      </c>
      <c r="Y371" s="147"/>
      <c r="Z371" s="147"/>
      <c r="AA371" s="147"/>
      <c r="AB371" s="147"/>
      <c r="AC371" s="147"/>
      <c r="AD371" s="147"/>
      <c r="AE371" s="147"/>
      <c r="AF371" s="147"/>
      <c r="AG371" s="147" t="s">
        <v>161</v>
      </c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</row>
    <row r="372" spans="1:60" outlineLevel="1" x14ac:dyDescent="0.2">
      <c r="A372" s="154"/>
      <c r="B372" s="155"/>
      <c r="C372" s="180" t="s">
        <v>430</v>
      </c>
      <c r="D372" s="159"/>
      <c r="E372" s="160">
        <v>1000</v>
      </c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47"/>
      <c r="Z372" s="147"/>
      <c r="AA372" s="147"/>
      <c r="AB372" s="147"/>
      <c r="AC372" s="147"/>
      <c r="AD372" s="147"/>
      <c r="AE372" s="147"/>
      <c r="AF372" s="147"/>
      <c r="AG372" s="147" t="s">
        <v>143</v>
      </c>
      <c r="AH372" s="147">
        <v>0</v>
      </c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147"/>
      <c r="BD372" s="147"/>
      <c r="BE372" s="147"/>
      <c r="BF372" s="147"/>
      <c r="BG372" s="147"/>
      <c r="BH372" s="147"/>
    </row>
    <row r="373" spans="1:60" outlineLevel="1" x14ac:dyDescent="0.2">
      <c r="A373" s="154"/>
      <c r="B373" s="155"/>
      <c r="C373" s="243"/>
      <c r="D373" s="244"/>
      <c r="E373" s="244"/>
      <c r="F373" s="244"/>
      <c r="G373" s="244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47"/>
      <c r="Z373" s="147"/>
      <c r="AA373" s="147"/>
      <c r="AB373" s="147"/>
      <c r="AC373" s="147"/>
      <c r="AD373" s="147"/>
      <c r="AE373" s="147"/>
      <c r="AF373" s="147"/>
      <c r="AG373" s="147" t="s">
        <v>156</v>
      </c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</row>
    <row r="374" spans="1:60" outlineLevel="1" x14ac:dyDescent="0.2">
      <c r="A374" s="168">
        <v>86</v>
      </c>
      <c r="B374" s="169" t="s">
        <v>431</v>
      </c>
      <c r="C374" s="179" t="s">
        <v>432</v>
      </c>
      <c r="D374" s="170" t="s">
        <v>384</v>
      </c>
      <c r="E374" s="171">
        <v>15</v>
      </c>
      <c r="F374" s="172"/>
      <c r="G374" s="173">
        <f>ROUND(E374*F374,2)</f>
        <v>0</v>
      </c>
      <c r="H374" s="172"/>
      <c r="I374" s="173">
        <f>ROUND(E374*H374,2)</f>
        <v>0</v>
      </c>
      <c r="J374" s="172"/>
      <c r="K374" s="173">
        <f>ROUND(E374*J374,2)</f>
        <v>0</v>
      </c>
      <c r="L374" s="173">
        <v>21</v>
      </c>
      <c r="M374" s="173">
        <f>G374*(1+L374/100)</f>
        <v>0</v>
      </c>
      <c r="N374" s="173">
        <v>2.5249999999999999</v>
      </c>
      <c r="O374" s="173">
        <f>ROUND(E374*N374,2)</f>
        <v>37.880000000000003</v>
      </c>
      <c r="P374" s="173">
        <v>0</v>
      </c>
      <c r="Q374" s="173">
        <f>ROUND(E374*P374,2)</f>
        <v>0</v>
      </c>
      <c r="R374" s="173"/>
      <c r="S374" s="173" t="s">
        <v>138</v>
      </c>
      <c r="T374" s="174" t="s">
        <v>139</v>
      </c>
      <c r="U374" s="157">
        <v>0</v>
      </c>
      <c r="V374" s="157">
        <f>ROUND(E374*U374,2)</f>
        <v>0</v>
      </c>
      <c r="W374" s="157"/>
      <c r="X374" s="157" t="s">
        <v>140</v>
      </c>
      <c r="Y374" s="147"/>
      <c r="Z374" s="147"/>
      <c r="AA374" s="147"/>
      <c r="AB374" s="147"/>
      <c r="AC374" s="147"/>
      <c r="AD374" s="147"/>
      <c r="AE374" s="147"/>
      <c r="AF374" s="147"/>
      <c r="AG374" s="147" t="s">
        <v>161</v>
      </c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</row>
    <row r="375" spans="1:60" outlineLevel="1" x14ac:dyDescent="0.2">
      <c r="A375" s="154"/>
      <c r="B375" s="155"/>
      <c r="C375" s="245"/>
      <c r="D375" s="246"/>
      <c r="E375" s="246"/>
      <c r="F375" s="246"/>
      <c r="G375" s="246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47"/>
      <c r="Z375" s="147"/>
      <c r="AA375" s="147"/>
      <c r="AB375" s="147"/>
      <c r="AC375" s="147"/>
      <c r="AD375" s="147"/>
      <c r="AE375" s="147"/>
      <c r="AF375" s="147"/>
      <c r="AG375" s="147" t="s">
        <v>156</v>
      </c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</row>
    <row r="376" spans="1:60" outlineLevel="1" x14ac:dyDescent="0.2">
      <c r="A376" s="168">
        <v>87</v>
      </c>
      <c r="B376" s="169" t="s">
        <v>433</v>
      </c>
      <c r="C376" s="179" t="s">
        <v>434</v>
      </c>
      <c r="D376" s="170" t="s">
        <v>395</v>
      </c>
      <c r="E376" s="171">
        <v>6</v>
      </c>
      <c r="F376" s="172"/>
      <c r="G376" s="173">
        <f>ROUND(E376*F376,2)</f>
        <v>0</v>
      </c>
      <c r="H376" s="172"/>
      <c r="I376" s="173">
        <f>ROUND(E376*H376,2)</f>
        <v>0</v>
      </c>
      <c r="J376" s="172"/>
      <c r="K376" s="173">
        <f>ROUND(E376*J376,2)</f>
        <v>0</v>
      </c>
      <c r="L376" s="173">
        <v>21</v>
      </c>
      <c r="M376" s="173">
        <f>G376*(1+L376/100)</f>
        <v>0</v>
      </c>
      <c r="N376" s="173">
        <v>2.5249999999999999</v>
      </c>
      <c r="O376" s="173">
        <f>ROUND(E376*N376,2)</f>
        <v>15.15</v>
      </c>
      <c r="P376" s="173">
        <v>0</v>
      </c>
      <c r="Q376" s="173">
        <f>ROUND(E376*P376,2)</f>
        <v>0</v>
      </c>
      <c r="R376" s="173"/>
      <c r="S376" s="173" t="s">
        <v>138</v>
      </c>
      <c r="T376" s="174" t="s">
        <v>139</v>
      </c>
      <c r="U376" s="157">
        <v>0</v>
      </c>
      <c r="V376" s="157">
        <f>ROUND(E376*U376,2)</f>
        <v>0</v>
      </c>
      <c r="W376" s="157"/>
      <c r="X376" s="157" t="s">
        <v>140</v>
      </c>
      <c r="Y376" s="147"/>
      <c r="Z376" s="147"/>
      <c r="AA376" s="147"/>
      <c r="AB376" s="147"/>
      <c r="AC376" s="147"/>
      <c r="AD376" s="147"/>
      <c r="AE376" s="147"/>
      <c r="AF376" s="147"/>
      <c r="AG376" s="147" t="s">
        <v>161</v>
      </c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</row>
    <row r="377" spans="1:60" outlineLevel="1" x14ac:dyDescent="0.2">
      <c r="A377" s="154"/>
      <c r="B377" s="155"/>
      <c r="C377" s="245"/>
      <c r="D377" s="246"/>
      <c r="E377" s="246"/>
      <c r="F377" s="246"/>
      <c r="G377" s="246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47"/>
      <c r="Z377" s="147"/>
      <c r="AA377" s="147"/>
      <c r="AB377" s="147"/>
      <c r="AC377" s="147"/>
      <c r="AD377" s="147"/>
      <c r="AE377" s="147"/>
      <c r="AF377" s="147"/>
      <c r="AG377" s="147" t="s">
        <v>156</v>
      </c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</row>
    <row r="378" spans="1:60" ht="22.5" outlineLevel="1" x14ac:dyDescent="0.2">
      <c r="A378" s="168">
        <v>88</v>
      </c>
      <c r="B378" s="169" t="s">
        <v>435</v>
      </c>
      <c r="C378" s="179" t="s">
        <v>436</v>
      </c>
      <c r="D378" s="170" t="s">
        <v>395</v>
      </c>
      <c r="E378" s="171">
        <v>2</v>
      </c>
      <c r="F378" s="172"/>
      <c r="G378" s="173">
        <f>ROUND(E378*F378,2)</f>
        <v>0</v>
      </c>
      <c r="H378" s="172"/>
      <c r="I378" s="173">
        <f>ROUND(E378*H378,2)</f>
        <v>0</v>
      </c>
      <c r="J378" s="172"/>
      <c r="K378" s="173">
        <f>ROUND(E378*J378,2)</f>
        <v>0</v>
      </c>
      <c r="L378" s="173">
        <v>21</v>
      </c>
      <c r="M378" s="173">
        <f>G378*(1+L378/100)</f>
        <v>0</v>
      </c>
      <c r="N378" s="173">
        <v>2.5249999999999999</v>
      </c>
      <c r="O378" s="173">
        <f>ROUND(E378*N378,2)</f>
        <v>5.05</v>
      </c>
      <c r="P378" s="173">
        <v>0</v>
      </c>
      <c r="Q378" s="173">
        <f>ROUND(E378*P378,2)</f>
        <v>0</v>
      </c>
      <c r="R378" s="173"/>
      <c r="S378" s="173" t="s">
        <v>138</v>
      </c>
      <c r="T378" s="174" t="s">
        <v>139</v>
      </c>
      <c r="U378" s="157">
        <v>0</v>
      </c>
      <c r="V378" s="157">
        <f>ROUND(E378*U378,2)</f>
        <v>0</v>
      </c>
      <c r="W378" s="157"/>
      <c r="X378" s="157" t="s">
        <v>140</v>
      </c>
      <c r="Y378" s="147"/>
      <c r="Z378" s="147"/>
      <c r="AA378" s="147"/>
      <c r="AB378" s="147"/>
      <c r="AC378" s="147"/>
      <c r="AD378" s="147"/>
      <c r="AE378" s="147"/>
      <c r="AF378" s="147"/>
      <c r="AG378" s="147" t="s">
        <v>161</v>
      </c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</row>
    <row r="379" spans="1:60" outlineLevel="1" x14ac:dyDescent="0.2">
      <c r="A379" s="154"/>
      <c r="B379" s="155"/>
      <c r="C379" s="245"/>
      <c r="D379" s="246"/>
      <c r="E379" s="246"/>
      <c r="F379" s="246"/>
      <c r="G379" s="246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47"/>
      <c r="Z379" s="147"/>
      <c r="AA379" s="147"/>
      <c r="AB379" s="147"/>
      <c r="AC379" s="147"/>
      <c r="AD379" s="147"/>
      <c r="AE379" s="147"/>
      <c r="AF379" s="147"/>
      <c r="AG379" s="147" t="s">
        <v>156</v>
      </c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</row>
    <row r="380" spans="1:60" outlineLevel="1" x14ac:dyDescent="0.2">
      <c r="A380" s="154">
        <v>89</v>
      </c>
      <c r="B380" s="155" t="s">
        <v>437</v>
      </c>
      <c r="C380" s="181" t="s">
        <v>438</v>
      </c>
      <c r="D380" s="156" t="s">
        <v>0</v>
      </c>
      <c r="E380" s="175"/>
      <c r="F380" s="158"/>
      <c r="G380" s="157">
        <f>ROUND(E380*F380,2)</f>
        <v>0</v>
      </c>
      <c r="H380" s="158"/>
      <c r="I380" s="157">
        <f>ROUND(E380*H380,2)</f>
        <v>0</v>
      </c>
      <c r="J380" s="158"/>
      <c r="K380" s="157">
        <f>ROUND(E380*J380,2)</f>
        <v>0</v>
      </c>
      <c r="L380" s="157">
        <v>21</v>
      </c>
      <c r="M380" s="157">
        <f>G380*(1+L380/100)</f>
        <v>0</v>
      </c>
      <c r="N380" s="157">
        <v>0</v>
      </c>
      <c r="O380" s="157">
        <f>ROUND(E380*N380,2)</f>
        <v>0</v>
      </c>
      <c r="P380" s="157">
        <v>0</v>
      </c>
      <c r="Q380" s="157">
        <f>ROUND(E380*P380,2)</f>
        <v>0</v>
      </c>
      <c r="R380" s="157" t="s">
        <v>439</v>
      </c>
      <c r="S380" s="157" t="s">
        <v>160</v>
      </c>
      <c r="T380" s="157" t="s">
        <v>160</v>
      </c>
      <c r="U380" s="157">
        <v>0</v>
      </c>
      <c r="V380" s="157">
        <f>ROUND(E380*U380,2)</f>
        <v>0</v>
      </c>
      <c r="W380" s="157"/>
      <c r="X380" s="157" t="s">
        <v>318</v>
      </c>
      <c r="Y380" s="147"/>
      <c r="Z380" s="147"/>
      <c r="AA380" s="147"/>
      <c r="AB380" s="147"/>
      <c r="AC380" s="147"/>
      <c r="AD380" s="147"/>
      <c r="AE380" s="147"/>
      <c r="AF380" s="147"/>
      <c r="AG380" s="147" t="s">
        <v>319</v>
      </c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</row>
    <row r="381" spans="1:60" outlineLevel="1" x14ac:dyDescent="0.2">
      <c r="A381" s="154"/>
      <c r="B381" s="155"/>
      <c r="C381" s="247" t="s">
        <v>362</v>
      </c>
      <c r="D381" s="248"/>
      <c r="E381" s="248"/>
      <c r="F381" s="248"/>
      <c r="G381" s="248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47"/>
      <c r="Z381" s="147"/>
      <c r="AA381" s="147"/>
      <c r="AB381" s="147"/>
      <c r="AC381" s="147"/>
      <c r="AD381" s="147"/>
      <c r="AE381" s="147"/>
      <c r="AF381" s="147"/>
      <c r="AG381" s="147" t="s">
        <v>252</v>
      </c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</row>
    <row r="382" spans="1:60" outlineLevel="1" x14ac:dyDescent="0.2">
      <c r="A382" s="154"/>
      <c r="B382" s="155"/>
      <c r="C382" s="243"/>
      <c r="D382" s="244"/>
      <c r="E382" s="244"/>
      <c r="F382" s="244"/>
      <c r="G382" s="244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47"/>
      <c r="Z382" s="147"/>
      <c r="AA382" s="147"/>
      <c r="AB382" s="147"/>
      <c r="AC382" s="147"/>
      <c r="AD382" s="147"/>
      <c r="AE382" s="147"/>
      <c r="AF382" s="147"/>
      <c r="AG382" s="147" t="s">
        <v>156</v>
      </c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</row>
    <row r="383" spans="1:60" x14ac:dyDescent="0.2">
      <c r="A383" s="162" t="s">
        <v>133</v>
      </c>
      <c r="B383" s="163" t="s">
        <v>97</v>
      </c>
      <c r="C383" s="178" t="s">
        <v>98</v>
      </c>
      <c r="D383" s="164"/>
      <c r="E383" s="165"/>
      <c r="F383" s="166"/>
      <c r="G383" s="166">
        <f>SUMIF(AG384:AG389,"&lt;&gt;NOR",G384:G389)</f>
        <v>0</v>
      </c>
      <c r="H383" s="166"/>
      <c r="I383" s="166">
        <f>SUM(I384:I389)</f>
        <v>0</v>
      </c>
      <c r="J383" s="166"/>
      <c r="K383" s="166">
        <f>SUM(K384:K389)</f>
        <v>0</v>
      </c>
      <c r="L383" s="166"/>
      <c r="M383" s="166">
        <f>SUM(M384:M389)</f>
        <v>0</v>
      </c>
      <c r="N383" s="166"/>
      <c r="O383" s="166">
        <f>SUM(O384:O389)</f>
        <v>12.629999999999999</v>
      </c>
      <c r="P383" s="166"/>
      <c r="Q383" s="166">
        <f>SUM(Q384:Q389)</f>
        <v>0</v>
      </c>
      <c r="R383" s="166"/>
      <c r="S383" s="166"/>
      <c r="T383" s="167"/>
      <c r="U383" s="161"/>
      <c r="V383" s="161">
        <f>SUM(V384:V389)</f>
        <v>0</v>
      </c>
      <c r="W383" s="161"/>
      <c r="X383" s="161"/>
      <c r="AG383" t="s">
        <v>134</v>
      </c>
    </row>
    <row r="384" spans="1:60" outlineLevel="1" x14ac:dyDescent="0.2">
      <c r="A384" s="168">
        <v>90</v>
      </c>
      <c r="B384" s="169" t="s">
        <v>440</v>
      </c>
      <c r="C384" s="179" t="s">
        <v>441</v>
      </c>
      <c r="D384" s="170" t="s">
        <v>395</v>
      </c>
      <c r="E384" s="171">
        <v>2</v>
      </c>
      <c r="F384" s="172"/>
      <c r="G384" s="173">
        <f>ROUND(E384*F384,2)</f>
        <v>0</v>
      </c>
      <c r="H384" s="172"/>
      <c r="I384" s="173">
        <f>ROUND(E384*H384,2)</f>
        <v>0</v>
      </c>
      <c r="J384" s="172"/>
      <c r="K384" s="173">
        <f>ROUND(E384*J384,2)</f>
        <v>0</v>
      </c>
      <c r="L384" s="173">
        <v>21</v>
      </c>
      <c r="M384" s="173">
        <f>G384*(1+L384/100)</f>
        <v>0</v>
      </c>
      <c r="N384" s="173">
        <v>2.5249999999999999</v>
      </c>
      <c r="O384" s="173">
        <f>ROUND(E384*N384,2)</f>
        <v>5.05</v>
      </c>
      <c r="P384" s="173">
        <v>0</v>
      </c>
      <c r="Q384" s="173">
        <f>ROUND(E384*P384,2)</f>
        <v>0</v>
      </c>
      <c r="R384" s="173"/>
      <c r="S384" s="173" t="s">
        <v>138</v>
      </c>
      <c r="T384" s="174" t="s">
        <v>139</v>
      </c>
      <c r="U384" s="157">
        <v>0</v>
      </c>
      <c r="V384" s="157">
        <f>ROUND(E384*U384,2)</f>
        <v>0</v>
      </c>
      <c r="W384" s="157"/>
      <c r="X384" s="157" t="s">
        <v>140</v>
      </c>
      <c r="Y384" s="147"/>
      <c r="Z384" s="147"/>
      <c r="AA384" s="147"/>
      <c r="AB384" s="147"/>
      <c r="AC384" s="147"/>
      <c r="AD384" s="147"/>
      <c r="AE384" s="147"/>
      <c r="AF384" s="147"/>
      <c r="AG384" s="147" t="s">
        <v>161</v>
      </c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</row>
    <row r="385" spans="1:60" outlineLevel="1" x14ac:dyDescent="0.2">
      <c r="A385" s="154"/>
      <c r="B385" s="155"/>
      <c r="C385" s="245"/>
      <c r="D385" s="246"/>
      <c r="E385" s="246"/>
      <c r="F385" s="246"/>
      <c r="G385" s="246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47"/>
      <c r="Z385" s="147"/>
      <c r="AA385" s="147"/>
      <c r="AB385" s="147"/>
      <c r="AC385" s="147"/>
      <c r="AD385" s="147"/>
      <c r="AE385" s="147"/>
      <c r="AF385" s="147"/>
      <c r="AG385" s="147" t="s">
        <v>156</v>
      </c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</row>
    <row r="386" spans="1:60" outlineLevel="1" x14ac:dyDescent="0.2">
      <c r="A386" s="168">
        <v>91</v>
      </c>
      <c r="B386" s="169" t="s">
        <v>442</v>
      </c>
      <c r="C386" s="179" t="s">
        <v>443</v>
      </c>
      <c r="D386" s="170" t="s">
        <v>395</v>
      </c>
      <c r="E386" s="171">
        <v>1</v>
      </c>
      <c r="F386" s="172"/>
      <c r="G386" s="173">
        <f>ROUND(E386*F386,2)</f>
        <v>0</v>
      </c>
      <c r="H386" s="172"/>
      <c r="I386" s="173">
        <f>ROUND(E386*H386,2)</f>
        <v>0</v>
      </c>
      <c r="J386" s="172"/>
      <c r="K386" s="173">
        <f>ROUND(E386*J386,2)</f>
        <v>0</v>
      </c>
      <c r="L386" s="173">
        <v>21</v>
      </c>
      <c r="M386" s="173">
        <f>G386*(1+L386/100)</f>
        <v>0</v>
      </c>
      <c r="N386" s="173">
        <v>2.5249999999999999</v>
      </c>
      <c r="O386" s="173">
        <f>ROUND(E386*N386,2)</f>
        <v>2.5299999999999998</v>
      </c>
      <c r="P386" s="173">
        <v>0</v>
      </c>
      <c r="Q386" s="173">
        <f>ROUND(E386*P386,2)</f>
        <v>0</v>
      </c>
      <c r="R386" s="173"/>
      <c r="S386" s="173" t="s">
        <v>138</v>
      </c>
      <c r="T386" s="174" t="s">
        <v>139</v>
      </c>
      <c r="U386" s="157">
        <v>0</v>
      </c>
      <c r="V386" s="157">
        <f>ROUND(E386*U386,2)</f>
        <v>0</v>
      </c>
      <c r="W386" s="157"/>
      <c r="X386" s="157" t="s">
        <v>140</v>
      </c>
      <c r="Y386" s="147"/>
      <c r="Z386" s="147"/>
      <c r="AA386" s="147"/>
      <c r="AB386" s="147"/>
      <c r="AC386" s="147"/>
      <c r="AD386" s="147"/>
      <c r="AE386" s="147"/>
      <c r="AF386" s="147"/>
      <c r="AG386" s="147" t="s">
        <v>161</v>
      </c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</row>
    <row r="387" spans="1:60" outlineLevel="1" x14ac:dyDescent="0.2">
      <c r="A387" s="154"/>
      <c r="B387" s="155"/>
      <c r="C387" s="245"/>
      <c r="D387" s="246"/>
      <c r="E387" s="246"/>
      <c r="F387" s="246"/>
      <c r="G387" s="246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47"/>
      <c r="Z387" s="147"/>
      <c r="AA387" s="147"/>
      <c r="AB387" s="147"/>
      <c r="AC387" s="147"/>
      <c r="AD387" s="147"/>
      <c r="AE387" s="147"/>
      <c r="AF387" s="147"/>
      <c r="AG387" s="147" t="s">
        <v>156</v>
      </c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</row>
    <row r="388" spans="1:60" outlineLevel="1" x14ac:dyDescent="0.2">
      <c r="A388" s="168">
        <v>92</v>
      </c>
      <c r="B388" s="169" t="s">
        <v>444</v>
      </c>
      <c r="C388" s="179" t="s">
        <v>445</v>
      </c>
      <c r="D388" s="170" t="s">
        <v>395</v>
      </c>
      <c r="E388" s="171">
        <v>2</v>
      </c>
      <c r="F388" s="172"/>
      <c r="G388" s="173">
        <f>ROUND(E388*F388,2)</f>
        <v>0</v>
      </c>
      <c r="H388" s="172"/>
      <c r="I388" s="173">
        <f>ROUND(E388*H388,2)</f>
        <v>0</v>
      </c>
      <c r="J388" s="172"/>
      <c r="K388" s="173">
        <f>ROUND(E388*J388,2)</f>
        <v>0</v>
      </c>
      <c r="L388" s="173">
        <v>21</v>
      </c>
      <c r="M388" s="173">
        <f>G388*(1+L388/100)</f>
        <v>0</v>
      </c>
      <c r="N388" s="173">
        <v>2.5249999999999999</v>
      </c>
      <c r="O388" s="173">
        <f>ROUND(E388*N388,2)</f>
        <v>5.05</v>
      </c>
      <c r="P388" s="173">
        <v>0</v>
      </c>
      <c r="Q388" s="173">
        <f>ROUND(E388*P388,2)</f>
        <v>0</v>
      </c>
      <c r="R388" s="173"/>
      <c r="S388" s="173" t="s">
        <v>138</v>
      </c>
      <c r="T388" s="174" t="s">
        <v>139</v>
      </c>
      <c r="U388" s="157">
        <v>0</v>
      </c>
      <c r="V388" s="157">
        <f>ROUND(E388*U388,2)</f>
        <v>0</v>
      </c>
      <c r="W388" s="157"/>
      <c r="X388" s="157" t="s">
        <v>140</v>
      </c>
      <c r="Y388" s="147"/>
      <c r="Z388" s="147"/>
      <c r="AA388" s="147"/>
      <c r="AB388" s="147"/>
      <c r="AC388" s="147"/>
      <c r="AD388" s="147"/>
      <c r="AE388" s="147"/>
      <c r="AF388" s="147"/>
      <c r="AG388" s="147" t="s">
        <v>161</v>
      </c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</row>
    <row r="389" spans="1:60" outlineLevel="1" x14ac:dyDescent="0.2">
      <c r="A389" s="154"/>
      <c r="B389" s="155"/>
      <c r="C389" s="245"/>
      <c r="D389" s="246"/>
      <c r="E389" s="246"/>
      <c r="F389" s="246"/>
      <c r="G389" s="246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47"/>
      <c r="Z389" s="147"/>
      <c r="AA389" s="147"/>
      <c r="AB389" s="147"/>
      <c r="AC389" s="147"/>
      <c r="AD389" s="147"/>
      <c r="AE389" s="147"/>
      <c r="AF389" s="147"/>
      <c r="AG389" s="147" t="s">
        <v>156</v>
      </c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147"/>
      <c r="BD389" s="147"/>
      <c r="BE389" s="147"/>
      <c r="BF389" s="147"/>
      <c r="BG389" s="147"/>
      <c r="BH389" s="147"/>
    </row>
    <row r="390" spans="1:60" x14ac:dyDescent="0.2">
      <c r="A390" s="162" t="s">
        <v>133</v>
      </c>
      <c r="B390" s="163" t="s">
        <v>99</v>
      </c>
      <c r="C390" s="178" t="s">
        <v>100</v>
      </c>
      <c r="D390" s="164"/>
      <c r="E390" s="165"/>
      <c r="F390" s="166"/>
      <c r="G390" s="166">
        <f>SUMIF(AG391:AG402,"&lt;&gt;NOR",G391:G402)</f>
        <v>0</v>
      </c>
      <c r="H390" s="166"/>
      <c r="I390" s="166">
        <f>SUM(I391:I402)</f>
        <v>0</v>
      </c>
      <c r="J390" s="166"/>
      <c r="K390" s="166">
        <f>SUM(K391:K402)</f>
        <v>0</v>
      </c>
      <c r="L390" s="166"/>
      <c r="M390" s="166">
        <f>SUM(M391:M402)</f>
        <v>0</v>
      </c>
      <c r="N390" s="166"/>
      <c r="O390" s="166">
        <f>SUM(O391:O402)</f>
        <v>7.53</v>
      </c>
      <c r="P390" s="166"/>
      <c r="Q390" s="166">
        <f>SUM(Q391:Q402)</f>
        <v>0</v>
      </c>
      <c r="R390" s="166"/>
      <c r="S390" s="166"/>
      <c r="T390" s="167"/>
      <c r="U390" s="161"/>
      <c r="V390" s="161">
        <f>SUM(V391:V402)</f>
        <v>0</v>
      </c>
      <c r="W390" s="161"/>
      <c r="X390" s="161"/>
      <c r="AG390" t="s">
        <v>134</v>
      </c>
    </row>
    <row r="391" spans="1:60" outlineLevel="1" x14ac:dyDescent="0.2">
      <c r="A391" s="168">
        <v>93</v>
      </c>
      <c r="B391" s="169" t="s">
        <v>446</v>
      </c>
      <c r="C391" s="179" t="s">
        <v>447</v>
      </c>
      <c r="D391" s="170" t="s">
        <v>184</v>
      </c>
      <c r="E391" s="171">
        <v>247.148</v>
      </c>
      <c r="F391" s="172"/>
      <c r="G391" s="173">
        <f>ROUND(E391*F391,2)</f>
        <v>0</v>
      </c>
      <c r="H391" s="172"/>
      <c r="I391" s="173">
        <f>ROUND(E391*H391,2)</f>
        <v>0</v>
      </c>
      <c r="J391" s="172"/>
      <c r="K391" s="173">
        <f>ROUND(E391*J391,2)</f>
        <v>0</v>
      </c>
      <c r="L391" s="173">
        <v>21</v>
      </c>
      <c r="M391" s="173">
        <f>G391*(1+L391/100)</f>
        <v>0</v>
      </c>
      <c r="N391" s="173">
        <v>4.2500000000000003E-3</v>
      </c>
      <c r="O391" s="173">
        <f>ROUND(E391*N391,2)</f>
        <v>1.05</v>
      </c>
      <c r="P391" s="173">
        <v>0</v>
      </c>
      <c r="Q391" s="173">
        <f>ROUND(E391*P391,2)</f>
        <v>0</v>
      </c>
      <c r="R391" s="173"/>
      <c r="S391" s="173" t="s">
        <v>138</v>
      </c>
      <c r="T391" s="174" t="s">
        <v>139</v>
      </c>
      <c r="U391" s="157">
        <v>0</v>
      </c>
      <c r="V391" s="157">
        <f>ROUND(E391*U391,2)</f>
        <v>0</v>
      </c>
      <c r="W391" s="157"/>
      <c r="X391" s="157" t="s">
        <v>140</v>
      </c>
      <c r="Y391" s="147"/>
      <c r="Z391" s="147"/>
      <c r="AA391" s="147"/>
      <c r="AB391" s="147"/>
      <c r="AC391" s="147"/>
      <c r="AD391" s="147"/>
      <c r="AE391" s="147"/>
      <c r="AF391" s="147"/>
      <c r="AG391" s="147" t="s">
        <v>141</v>
      </c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147"/>
      <c r="BC391" s="147"/>
      <c r="BD391" s="147"/>
      <c r="BE391" s="147"/>
      <c r="BF391" s="147"/>
      <c r="BG391" s="147"/>
      <c r="BH391" s="147"/>
    </row>
    <row r="392" spans="1:60" outlineLevel="1" x14ac:dyDescent="0.2">
      <c r="A392" s="154"/>
      <c r="B392" s="155"/>
      <c r="C392" s="180" t="s">
        <v>448</v>
      </c>
      <c r="D392" s="159"/>
      <c r="E392" s="160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47"/>
      <c r="Z392" s="147"/>
      <c r="AA392" s="147"/>
      <c r="AB392" s="147"/>
      <c r="AC392" s="147"/>
      <c r="AD392" s="147"/>
      <c r="AE392" s="147"/>
      <c r="AF392" s="147"/>
      <c r="AG392" s="147" t="s">
        <v>143</v>
      </c>
      <c r="AH392" s="147">
        <v>0</v>
      </c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147"/>
      <c r="BD392" s="147"/>
      <c r="BE392" s="147"/>
      <c r="BF392" s="147"/>
      <c r="BG392" s="147"/>
      <c r="BH392" s="147"/>
    </row>
    <row r="393" spans="1:60" outlineLevel="1" x14ac:dyDescent="0.2">
      <c r="A393" s="154"/>
      <c r="B393" s="155"/>
      <c r="C393" s="180" t="s">
        <v>449</v>
      </c>
      <c r="D393" s="159"/>
      <c r="E393" s="160">
        <v>247.148</v>
      </c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47"/>
      <c r="Z393" s="147"/>
      <c r="AA393" s="147"/>
      <c r="AB393" s="147"/>
      <c r="AC393" s="147"/>
      <c r="AD393" s="147"/>
      <c r="AE393" s="147"/>
      <c r="AF393" s="147"/>
      <c r="AG393" s="147" t="s">
        <v>143</v>
      </c>
      <c r="AH393" s="147">
        <v>0</v>
      </c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147"/>
      <c r="BD393" s="147"/>
      <c r="BE393" s="147"/>
      <c r="BF393" s="147"/>
      <c r="BG393" s="147"/>
      <c r="BH393" s="147"/>
    </row>
    <row r="394" spans="1:60" outlineLevel="1" x14ac:dyDescent="0.2">
      <c r="A394" s="154"/>
      <c r="B394" s="155"/>
      <c r="C394" s="243"/>
      <c r="D394" s="244"/>
      <c r="E394" s="244"/>
      <c r="F394" s="244"/>
      <c r="G394" s="244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47"/>
      <c r="Z394" s="147"/>
      <c r="AA394" s="147"/>
      <c r="AB394" s="147"/>
      <c r="AC394" s="147"/>
      <c r="AD394" s="147"/>
      <c r="AE394" s="147"/>
      <c r="AF394" s="147"/>
      <c r="AG394" s="147" t="s">
        <v>156</v>
      </c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147"/>
      <c r="BD394" s="147"/>
      <c r="BE394" s="147"/>
      <c r="BF394" s="147"/>
      <c r="BG394" s="147"/>
      <c r="BH394" s="147"/>
    </row>
    <row r="395" spans="1:60" outlineLevel="1" x14ac:dyDescent="0.2">
      <c r="A395" s="168">
        <v>94</v>
      </c>
      <c r="B395" s="169" t="s">
        <v>450</v>
      </c>
      <c r="C395" s="179" t="s">
        <v>451</v>
      </c>
      <c r="D395" s="170" t="s">
        <v>184</v>
      </c>
      <c r="E395" s="171">
        <v>1485.8910000000001</v>
      </c>
      <c r="F395" s="172"/>
      <c r="G395" s="173">
        <f>ROUND(E395*F395,2)</f>
        <v>0</v>
      </c>
      <c r="H395" s="172"/>
      <c r="I395" s="173">
        <f>ROUND(E395*H395,2)</f>
        <v>0</v>
      </c>
      <c r="J395" s="172"/>
      <c r="K395" s="173">
        <f>ROUND(E395*J395,2)</f>
        <v>0</v>
      </c>
      <c r="L395" s="173">
        <v>21</v>
      </c>
      <c r="M395" s="173">
        <f>G395*(1+L395/100)</f>
        <v>0</v>
      </c>
      <c r="N395" s="173">
        <v>4.2500000000000003E-3</v>
      </c>
      <c r="O395" s="173">
        <f>ROUND(E395*N395,2)</f>
        <v>6.32</v>
      </c>
      <c r="P395" s="173">
        <v>0</v>
      </c>
      <c r="Q395" s="173">
        <f>ROUND(E395*P395,2)</f>
        <v>0</v>
      </c>
      <c r="R395" s="173"/>
      <c r="S395" s="173" t="s">
        <v>138</v>
      </c>
      <c r="T395" s="174" t="s">
        <v>139</v>
      </c>
      <c r="U395" s="157">
        <v>0</v>
      </c>
      <c r="V395" s="157">
        <f>ROUND(E395*U395,2)</f>
        <v>0</v>
      </c>
      <c r="W395" s="157"/>
      <c r="X395" s="157" t="s">
        <v>140</v>
      </c>
      <c r="Y395" s="147"/>
      <c r="Z395" s="147"/>
      <c r="AA395" s="147"/>
      <c r="AB395" s="147"/>
      <c r="AC395" s="147"/>
      <c r="AD395" s="147"/>
      <c r="AE395" s="147"/>
      <c r="AF395" s="147"/>
      <c r="AG395" s="147" t="s">
        <v>141</v>
      </c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147"/>
      <c r="BC395" s="147"/>
      <c r="BD395" s="147"/>
      <c r="BE395" s="147"/>
      <c r="BF395" s="147"/>
      <c r="BG395" s="147"/>
      <c r="BH395" s="147"/>
    </row>
    <row r="396" spans="1:60" outlineLevel="1" x14ac:dyDescent="0.2">
      <c r="A396" s="154"/>
      <c r="B396" s="155"/>
      <c r="C396" s="180" t="s">
        <v>448</v>
      </c>
      <c r="D396" s="159"/>
      <c r="E396" s="160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47"/>
      <c r="Z396" s="147"/>
      <c r="AA396" s="147"/>
      <c r="AB396" s="147"/>
      <c r="AC396" s="147"/>
      <c r="AD396" s="147"/>
      <c r="AE396" s="147"/>
      <c r="AF396" s="147"/>
      <c r="AG396" s="147" t="s">
        <v>143</v>
      </c>
      <c r="AH396" s="147">
        <v>0</v>
      </c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147"/>
      <c r="BC396" s="147"/>
      <c r="BD396" s="147"/>
      <c r="BE396" s="147"/>
      <c r="BF396" s="147"/>
      <c r="BG396" s="147"/>
      <c r="BH396" s="147"/>
    </row>
    <row r="397" spans="1:60" ht="22.5" outlineLevel="1" x14ac:dyDescent="0.2">
      <c r="A397" s="154"/>
      <c r="B397" s="155"/>
      <c r="C397" s="180" t="s">
        <v>452</v>
      </c>
      <c r="D397" s="159"/>
      <c r="E397" s="160">
        <v>1485.8910000000001</v>
      </c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47"/>
      <c r="Z397" s="147"/>
      <c r="AA397" s="147"/>
      <c r="AB397" s="147"/>
      <c r="AC397" s="147"/>
      <c r="AD397" s="147"/>
      <c r="AE397" s="147"/>
      <c r="AF397" s="147"/>
      <c r="AG397" s="147" t="s">
        <v>143</v>
      </c>
      <c r="AH397" s="147">
        <v>0</v>
      </c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  <c r="BB397" s="147"/>
      <c r="BC397" s="147"/>
      <c r="BD397" s="147"/>
      <c r="BE397" s="147"/>
      <c r="BF397" s="147"/>
      <c r="BG397" s="147"/>
      <c r="BH397" s="147"/>
    </row>
    <row r="398" spans="1:60" outlineLevel="1" x14ac:dyDescent="0.2">
      <c r="A398" s="154"/>
      <c r="B398" s="155"/>
      <c r="C398" s="243"/>
      <c r="D398" s="244"/>
      <c r="E398" s="244"/>
      <c r="F398" s="244"/>
      <c r="G398" s="244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47"/>
      <c r="Z398" s="147"/>
      <c r="AA398" s="147"/>
      <c r="AB398" s="147"/>
      <c r="AC398" s="147"/>
      <c r="AD398" s="147"/>
      <c r="AE398" s="147"/>
      <c r="AF398" s="147"/>
      <c r="AG398" s="147" t="s">
        <v>156</v>
      </c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  <c r="BB398" s="147"/>
      <c r="BC398" s="147"/>
      <c r="BD398" s="147"/>
      <c r="BE398" s="147"/>
      <c r="BF398" s="147"/>
      <c r="BG398" s="147"/>
      <c r="BH398" s="147"/>
    </row>
    <row r="399" spans="1:60" outlineLevel="1" x14ac:dyDescent="0.2">
      <c r="A399" s="168">
        <v>95</v>
      </c>
      <c r="B399" s="169" t="s">
        <v>453</v>
      </c>
      <c r="C399" s="179" t="s">
        <v>454</v>
      </c>
      <c r="D399" s="170" t="s">
        <v>184</v>
      </c>
      <c r="E399" s="171">
        <v>37.960999999999999</v>
      </c>
      <c r="F399" s="172"/>
      <c r="G399" s="173">
        <f>ROUND(E399*F399,2)</f>
        <v>0</v>
      </c>
      <c r="H399" s="172"/>
      <c r="I399" s="173">
        <f>ROUND(E399*H399,2)</f>
        <v>0</v>
      </c>
      <c r="J399" s="172"/>
      <c r="K399" s="173">
        <f>ROUND(E399*J399,2)</f>
        <v>0</v>
      </c>
      <c r="L399" s="173">
        <v>21</v>
      </c>
      <c r="M399" s="173">
        <f>G399*(1+L399/100)</f>
        <v>0</v>
      </c>
      <c r="N399" s="173">
        <v>4.2500000000000003E-3</v>
      </c>
      <c r="O399" s="173">
        <f>ROUND(E399*N399,2)</f>
        <v>0.16</v>
      </c>
      <c r="P399" s="173">
        <v>0</v>
      </c>
      <c r="Q399" s="173">
        <f>ROUND(E399*P399,2)</f>
        <v>0</v>
      </c>
      <c r="R399" s="173"/>
      <c r="S399" s="173" t="s">
        <v>138</v>
      </c>
      <c r="T399" s="174" t="s">
        <v>139</v>
      </c>
      <c r="U399" s="157">
        <v>0</v>
      </c>
      <c r="V399" s="157">
        <f>ROUND(E399*U399,2)</f>
        <v>0</v>
      </c>
      <c r="W399" s="157"/>
      <c r="X399" s="157" t="s">
        <v>140</v>
      </c>
      <c r="Y399" s="147"/>
      <c r="Z399" s="147"/>
      <c r="AA399" s="147"/>
      <c r="AB399" s="147"/>
      <c r="AC399" s="147"/>
      <c r="AD399" s="147"/>
      <c r="AE399" s="147"/>
      <c r="AF399" s="147"/>
      <c r="AG399" s="147" t="s">
        <v>141</v>
      </c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7"/>
      <c r="AV399" s="147"/>
      <c r="AW399" s="147"/>
      <c r="AX399" s="147"/>
      <c r="AY399" s="147"/>
      <c r="AZ399" s="147"/>
      <c r="BA399" s="147"/>
      <c r="BB399" s="147"/>
      <c r="BC399" s="147"/>
      <c r="BD399" s="147"/>
      <c r="BE399" s="147"/>
      <c r="BF399" s="147"/>
      <c r="BG399" s="147"/>
      <c r="BH399" s="147"/>
    </row>
    <row r="400" spans="1:60" outlineLevel="1" x14ac:dyDescent="0.2">
      <c r="A400" s="154"/>
      <c r="B400" s="155"/>
      <c r="C400" s="180" t="s">
        <v>448</v>
      </c>
      <c r="D400" s="159"/>
      <c r="E400" s="160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47"/>
      <c r="Z400" s="147"/>
      <c r="AA400" s="147"/>
      <c r="AB400" s="147"/>
      <c r="AC400" s="147"/>
      <c r="AD400" s="147"/>
      <c r="AE400" s="147"/>
      <c r="AF400" s="147"/>
      <c r="AG400" s="147" t="s">
        <v>143</v>
      </c>
      <c r="AH400" s="147">
        <v>0</v>
      </c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  <c r="BB400" s="147"/>
      <c r="BC400" s="147"/>
      <c r="BD400" s="147"/>
      <c r="BE400" s="147"/>
      <c r="BF400" s="147"/>
      <c r="BG400" s="147"/>
      <c r="BH400" s="147"/>
    </row>
    <row r="401" spans="1:60" outlineLevel="1" x14ac:dyDescent="0.2">
      <c r="A401" s="154"/>
      <c r="B401" s="155"/>
      <c r="C401" s="180" t="s">
        <v>455</v>
      </c>
      <c r="D401" s="159"/>
      <c r="E401" s="160">
        <v>37.960999999999999</v>
      </c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47"/>
      <c r="Z401" s="147"/>
      <c r="AA401" s="147"/>
      <c r="AB401" s="147"/>
      <c r="AC401" s="147"/>
      <c r="AD401" s="147"/>
      <c r="AE401" s="147"/>
      <c r="AF401" s="147"/>
      <c r="AG401" s="147" t="s">
        <v>143</v>
      </c>
      <c r="AH401" s="147">
        <v>0</v>
      </c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  <c r="BB401" s="147"/>
      <c r="BC401" s="147"/>
      <c r="BD401" s="147"/>
      <c r="BE401" s="147"/>
      <c r="BF401" s="147"/>
      <c r="BG401" s="147"/>
      <c r="BH401" s="147"/>
    </row>
    <row r="402" spans="1:60" outlineLevel="1" x14ac:dyDescent="0.2">
      <c r="A402" s="154"/>
      <c r="B402" s="155"/>
      <c r="C402" s="243"/>
      <c r="D402" s="244"/>
      <c r="E402" s="244"/>
      <c r="F402" s="244"/>
      <c r="G402" s="244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47"/>
      <c r="Z402" s="147"/>
      <c r="AA402" s="147"/>
      <c r="AB402" s="147"/>
      <c r="AC402" s="147"/>
      <c r="AD402" s="147"/>
      <c r="AE402" s="147"/>
      <c r="AF402" s="147"/>
      <c r="AG402" s="147" t="s">
        <v>156</v>
      </c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  <c r="BB402" s="147"/>
      <c r="BC402" s="147"/>
      <c r="BD402" s="147"/>
      <c r="BE402" s="147"/>
      <c r="BF402" s="147"/>
      <c r="BG402" s="147"/>
      <c r="BH402" s="147"/>
    </row>
    <row r="403" spans="1:60" x14ac:dyDescent="0.2">
      <c r="A403" s="162" t="s">
        <v>133</v>
      </c>
      <c r="B403" s="163" t="s">
        <v>101</v>
      </c>
      <c r="C403" s="178" t="s">
        <v>102</v>
      </c>
      <c r="D403" s="164"/>
      <c r="E403" s="165"/>
      <c r="F403" s="166"/>
      <c r="G403" s="166">
        <f>SUMIF(AG404:AG405,"&lt;&gt;NOR",G404:G405)</f>
        <v>0</v>
      </c>
      <c r="H403" s="166"/>
      <c r="I403" s="166">
        <f>SUM(I404:I405)</f>
        <v>0</v>
      </c>
      <c r="J403" s="166"/>
      <c r="K403" s="166">
        <f>SUM(K404:K405)</f>
        <v>0</v>
      </c>
      <c r="L403" s="166"/>
      <c r="M403" s="166">
        <f>SUM(M404:M405)</f>
        <v>0</v>
      </c>
      <c r="N403" s="166"/>
      <c r="O403" s="166">
        <f>SUM(O404:O405)</f>
        <v>0.02</v>
      </c>
      <c r="P403" s="166"/>
      <c r="Q403" s="166">
        <f>SUM(Q404:Q405)</f>
        <v>0</v>
      </c>
      <c r="R403" s="166"/>
      <c r="S403" s="166"/>
      <c r="T403" s="167"/>
      <c r="U403" s="161"/>
      <c r="V403" s="161">
        <f>SUM(V404:V405)</f>
        <v>0</v>
      </c>
      <c r="W403" s="161"/>
      <c r="X403" s="161"/>
      <c r="AG403" t="s">
        <v>134</v>
      </c>
    </row>
    <row r="404" spans="1:60" outlineLevel="1" x14ac:dyDescent="0.2">
      <c r="A404" s="168">
        <v>96</v>
      </c>
      <c r="B404" s="169" t="s">
        <v>456</v>
      </c>
      <c r="C404" s="179" t="s">
        <v>457</v>
      </c>
      <c r="D404" s="170" t="s">
        <v>364</v>
      </c>
      <c r="E404" s="171">
        <v>1</v>
      </c>
      <c r="F404" s="172"/>
      <c r="G404" s="173">
        <f>ROUND(E404*F404,2)</f>
        <v>0</v>
      </c>
      <c r="H404" s="172"/>
      <c r="I404" s="173">
        <f>ROUND(E404*H404,2)</f>
        <v>0</v>
      </c>
      <c r="J404" s="172"/>
      <c r="K404" s="173">
        <f>ROUND(E404*J404,2)</f>
        <v>0</v>
      </c>
      <c r="L404" s="173">
        <v>21</v>
      </c>
      <c r="M404" s="173">
        <f>G404*(1+L404/100)</f>
        <v>0</v>
      </c>
      <c r="N404" s="173">
        <v>0.02</v>
      </c>
      <c r="O404" s="173">
        <f>ROUND(E404*N404,2)</f>
        <v>0.02</v>
      </c>
      <c r="P404" s="173">
        <v>0</v>
      </c>
      <c r="Q404" s="173">
        <f>ROUND(E404*P404,2)</f>
        <v>0</v>
      </c>
      <c r="R404" s="173"/>
      <c r="S404" s="173" t="s">
        <v>138</v>
      </c>
      <c r="T404" s="174" t="s">
        <v>139</v>
      </c>
      <c r="U404" s="157">
        <v>0</v>
      </c>
      <c r="V404" s="157">
        <f>ROUND(E404*U404,2)</f>
        <v>0</v>
      </c>
      <c r="W404" s="157"/>
      <c r="X404" s="157" t="s">
        <v>140</v>
      </c>
      <c r="Y404" s="147"/>
      <c r="Z404" s="147"/>
      <c r="AA404" s="147"/>
      <c r="AB404" s="147"/>
      <c r="AC404" s="147"/>
      <c r="AD404" s="147"/>
      <c r="AE404" s="147"/>
      <c r="AF404" s="147"/>
      <c r="AG404" s="147" t="s">
        <v>141</v>
      </c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  <c r="BB404" s="147"/>
      <c r="BC404" s="147"/>
      <c r="BD404" s="147"/>
      <c r="BE404" s="147"/>
      <c r="BF404" s="147"/>
      <c r="BG404" s="147"/>
      <c r="BH404" s="147"/>
    </row>
    <row r="405" spans="1:60" outlineLevel="1" x14ac:dyDescent="0.2">
      <c r="A405" s="154"/>
      <c r="B405" s="155"/>
      <c r="C405" s="245"/>
      <c r="D405" s="246"/>
      <c r="E405" s="246"/>
      <c r="F405" s="246"/>
      <c r="G405" s="246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47"/>
      <c r="Z405" s="147"/>
      <c r="AA405" s="147"/>
      <c r="AB405" s="147"/>
      <c r="AC405" s="147"/>
      <c r="AD405" s="147"/>
      <c r="AE405" s="147"/>
      <c r="AF405" s="147"/>
      <c r="AG405" s="147" t="s">
        <v>156</v>
      </c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  <c r="BB405" s="147"/>
      <c r="BC405" s="147"/>
      <c r="BD405" s="147"/>
      <c r="BE405" s="147"/>
      <c r="BF405" s="147"/>
      <c r="BG405" s="147"/>
      <c r="BH405" s="147"/>
    </row>
    <row r="406" spans="1:60" x14ac:dyDescent="0.2">
      <c r="A406" s="162" t="s">
        <v>133</v>
      </c>
      <c r="B406" s="163" t="s">
        <v>103</v>
      </c>
      <c r="C406" s="178" t="s">
        <v>104</v>
      </c>
      <c r="D406" s="164"/>
      <c r="E406" s="165"/>
      <c r="F406" s="166"/>
      <c r="G406" s="166">
        <f>SUMIF(AG407:AG408,"&lt;&gt;NOR",G407:G408)</f>
        <v>0</v>
      </c>
      <c r="H406" s="166"/>
      <c r="I406" s="166">
        <f>SUM(I407:I408)</f>
        <v>0</v>
      </c>
      <c r="J406" s="166"/>
      <c r="K406" s="166">
        <f>SUM(K407:K408)</f>
        <v>0</v>
      </c>
      <c r="L406" s="166"/>
      <c r="M406" s="166">
        <f>SUM(M407:M408)</f>
        <v>0</v>
      </c>
      <c r="N406" s="166"/>
      <c r="O406" s="166">
        <f>SUM(O407:O408)</f>
        <v>0.02</v>
      </c>
      <c r="P406" s="166"/>
      <c r="Q406" s="166">
        <f>SUM(Q407:Q408)</f>
        <v>0</v>
      </c>
      <c r="R406" s="166"/>
      <c r="S406" s="166"/>
      <c r="T406" s="167"/>
      <c r="U406" s="161"/>
      <c r="V406" s="161">
        <f>SUM(V407:V408)</f>
        <v>0</v>
      </c>
      <c r="W406" s="161"/>
      <c r="X406" s="161"/>
      <c r="AG406" t="s">
        <v>134</v>
      </c>
    </row>
    <row r="407" spans="1:60" outlineLevel="1" x14ac:dyDescent="0.2">
      <c r="A407" s="168">
        <v>98</v>
      </c>
      <c r="B407" s="169" t="s">
        <v>458</v>
      </c>
      <c r="C407" s="179" t="s">
        <v>459</v>
      </c>
      <c r="D407" s="170" t="s">
        <v>364</v>
      </c>
      <c r="E407" s="171">
        <v>1</v>
      </c>
      <c r="F407" s="172"/>
      <c r="G407" s="173">
        <f>ROUND(E407*F407,2)</f>
        <v>0</v>
      </c>
      <c r="H407" s="172"/>
      <c r="I407" s="173">
        <f>ROUND(E407*H407,2)</f>
        <v>0</v>
      </c>
      <c r="J407" s="172"/>
      <c r="K407" s="173">
        <f>ROUND(E407*J407,2)</f>
        <v>0</v>
      </c>
      <c r="L407" s="173">
        <v>21</v>
      </c>
      <c r="M407" s="173">
        <f>G407*(1+L407/100)</f>
        <v>0</v>
      </c>
      <c r="N407" s="173">
        <v>0.02</v>
      </c>
      <c r="O407" s="173">
        <f>ROUND(E407*N407,2)</f>
        <v>0.02</v>
      </c>
      <c r="P407" s="173">
        <v>0</v>
      </c>
      <c r="Q407" s="173">
        <f>ROUND(E407*P407,2)</f>
        <v>0</v>
      </c>
      <c r="R407" s="173"/>
      <c r="S407" s="173" t="s">
        <v>138</v>
      </c>
      <c r="T407" s="174" t="s">
        <v>139</v>
      </c>
      <c r="U407" s="157">
        <v>0</v>
      </c>
      <c r="V407" s="157">
        <f>ROUND(E407*U407,2)</f>
        <v>0</v>
      </c>
      <c r="W407" s="157"/>
      <c r="X407" s="157" t="s">
        <v>140</v>
      </c>
      <c r="Y407" s="147"/>
      <c r="Z407" s="147"/>
      <c r="AA407" s="147"/>
      <c r="AB407" s="147"/>
      <c r="AC407" s="147"/>
      <c r="AD407" s="147"/>
      <c r="AE407" s="147"/>
      <c r="AF407" s="147"/>
      <c r="AG407" s="147" t="s">
        <v>141</v>
      </c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  <c r="BB407" s="147"/>
      <c r="BC407" s="147"/>
      <c r="BD407" s="147"/>
      <c r="BE407" s="147"/>
      <c r="BF407" s="147"/>
      <c r="BG407" s="147"/>
      <c r="BH407" s="147"/>
    </row>
    <row r="408" spans="1:60" outlineLevel="1" x14ac:dyDescent="0.2">
      <c r="A408" s="154"/>
      <c r="B408" s="155"/>
      <c r="C408" s="245"/>
      <c r="D408" s="246"/>
      <c r="E408" s="246"/>
      <c r="F408" s="246"/>
      <c r="G408" s="246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47"/>
      <c r="Z408" s="147"/>
      <c r="AA408" s="147"/>
      <c r="AB408" s="147"/>
      <c r="AC408" s="147"/>
      <c r="AD408" s="147"/>
      <c r="AE408" s="147"/>
      <c r="AF408" s="147"/>
      <c r="AG408" s="147" t="s">
        <v>156</v>
      </c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147"/>
      <c r="BC408" s="147"/>
      <c r="BD408" s="147"/>
      <c r="BE408" s="147"/>
      <c r="BF408" s="147"/>
      <c r="BG408" s="147"/>
      <c r="BH408" s="147"/>
    </row>
    <row r="409" spans="1:60" x14ac:dyDescent="0.2">
      <c r="A409" s="162" t="s">
        <v>133</v>
      </c>
      <c r="B409" s="163" t="s">
        <v>105</v>
      </c>
      <c r="C409" s="178" t="s">
        <v>27</v>
      </c>
      <c r="D409" s="164"/>
      <c r="E409" s="165"/>
      <c r="F409" s="166"/>
      <c r="G409" s="166">
        <f>SUMIF(AG410:AG418,"&lt;&gt;NOR",G410:G418)</f>
        <v>0</v>
      </c>
      <c r="H409" s="166"/>
      <c r="I409" s="166">
        <f>SUM(I410:I418)</f>
        <v>0</v>
      </c>
      <c r="J409" s="166"/>
      <c r="K409" s="166">
        <f>SUM(K410:K418)</f>
        <v>0</v>
      </c>
      <c r="L409" s="166"/>
      <c r="M409" s="166">
        <f>SUM(M410:M418)</f>
        <v>0</v>
      </c>
      <c r="N409" s="166"/>
      <c r="O409" s="166">
        <f>SUM(O410:O418)</f>
        <v>0</v>
      </c>
      <c r="P409" s="166"/>
      <c r="Q409" s="166">
        <f>SUM(Q410:Q418)</f>
        <v>0</v>
      </c>
      <c r="R409" s="166"/>
      <c r="S409" s="166"/>
      <c r="T409" s="167"/>
      <c r="U409" s="161"/>
      <c r="V409" s="161">
        <f>SUM(V410:V418)</f>
        <v>0</v>
      </c>
      <c r="W409" s="161"/>
      <c r="X409" s="161"/>
      <c r="AG409" t="s">
        <v>134</v>
      </c>
    </row>
    <row r="410" spans="1:60" outlineLevel="1" x14ac:dyDescent="0.2">
      <c r="A410" s="168">
        <v>99</v>
      </c>
      <c r="B410" s="169" t="s">
        <v>460</v>
      </c>
      <c r="C410" s="179" t="s">
        <v>461</v>
      </c>
      <c r="D410" s="170" t="s">
        <v>0</v>
      </c>
      <c r="E410" s="171">
        <v>1.2</v>
      </c>
      <c r="F410" s="172"/>
      <c r="G410" s="173">
        <f>ROUND(E410*F410,2)</f>
        <v>0</v>
      </c>
      <c r="H410" s="172"/>
      <c r="I410" s="173">
        <f>ROUND(E410*H410,2)</f>
        <v>0</v>
      </c>
      <c r="J410" s="172"/>
      <c r="K410" s="173">
        <f>ROUND(E410*J410,2)</f>
        <v>0</v>
      </c>
      <c r="L410" s="173">
        <v>21</v>
      </c>
      <c r="M410" s="173">
        <f>G410*(1+L410/100)</f>
        <v>0</v>
      </c>
      <c r="N410" s="173">
        <v>0</v>
      </c>
      <c r="O410" s="173">
        <f>ROUND(E410*N410,2)</f>
        <v>0</v>
      </c>
      <c r="P410" s="173">
        <v>0</v>
      </c>
      <c r="Q410" s="173">
        <f>ROUND(E410*P410,2)</f>
        <v>0</v>
      </c>
      <c r="R410" s="173"/>
      <c r="S410" s="173" t="s">
        <v>160</v>
      </c>
      <c r="T410" s="174" t="s">
        <v>139</v>
      </c>
      <c r="U410" s="157">
        <v>0</v>
      </c>
      <c r="V410" s="157">
        <f>ROUND(E410*U410,2)</f>
        <v>0</v>
      </c>
      <c r="W410" s="157"/>
      <c r="X410" s="157" t="s">
        <v>462</v>
      </c>
      <c r="Y410" s="147"/>
      <c r="Z410" s="147"/>
      <c r="AA410" s="147"/>
      <c r="AB410" s="147"/>
      <c r="AC410" s="147"/>
      <c r="AD410" s="147"/>
      <c r="AE410" s="147"/>
      <c r="AF410" s="147"/>
      <c r="AG410" s="147" t="s">
        <v>463</v>
      </c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147"/>
      <c r="BC410" s="147"/>
      <c r="BD410" s="147"/>
      <c r="BE410" s="147"/>
      <c r="BF410" s="147"/>
      <c r="BG410" s="147"/>
      <c r="BH410" s="147"/>
    </row>
    <row r="411" spans="1:60" ht="22.5" outlineLevel="1" x14ac:dyDescent="0.2">
      <c r="A411" s="154"/>
      <c r="B411" s="155"/>
      <c r="C411" s="241" t="s">
        <v>464</v>
      </c>
      <c r="D411" s="242"/>
      <c r="E411" s="242"/>
      <c r="F411" s="242"/>
      <c r="G411" s="242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47"/>
      <c r="Z411" s="147"/>
      <c r="AA411" s="147"/>
      <c r="AB411" s="147"/>
      <c r="AC411" s="147"/>
      <c r="AD411" s="147"/>
      <c r="AE411" s="147"/>
      <c r="AF411" s="147"/>
      <c r="AG411" s="147" t="s">
        <v>181</v>
      </c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76" t="str">
        <f>C411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411" s="147"/>
      <c r="BC411" s="147"/>
      <c r="BD411" s="147"/>
      <c r="BE411" s="147"/>
      <c r="BF411" s="147"/>
      <c r="BG411" s="147"/>
      <c r="BH411" s="147"/>
    </row>
    <row r="412" spans="1:60" outlineLevel="1" x14ac:dyDescent="0.2">
      <c r="A412" s="154"/>
      <c r="B412" s="155"/>
      <c r="C412" s="243"/>
      <c r="D412" s="244"/>
      <c r="E412" s="244"/>
      <c r="F412" s="244"/>
      <c r="G412" s="244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47"/>
      <c r="Z412" s="147"/>
      <c r="AA412" s="147"/>
      <c r="AB412" s="147"/>
      <c r="AC412" s="147"/>
      <c r="AD412" s="147"/>
      <c r="AE412" s="147"/>
      <c r="AF412" s="147"/>
      <c r="AG412" s="147" t="s">
        <v>156</v>
      </c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147"/>
      <c r="BC412" s="147"/>
      <c r="BD412" s="147"/>
      <c r="BE412" s="147"/>
      <c r="BF412" s="147"/>
      <c r="BG412" s="147"/>
      <c r="BH412" s="147"/>
    </row>
    <row r="413" spans="1:60" outlineLevel="1" x14ac:dyDescent="0.2">
      <c r="A413" s="168">
        <v>100</v>
      </c>
      <c r="B413" s="169" t="s">
        <v>465</v>
      </c>
      <c r="C413" s="179" t="s">
        <v>466</v>
      </c>
      <c r="D413" s="170" t="s">
        <v>0</v>
      </c>
      <c r="E413" s="171">
        <v>0.8</v>
      </c>
      <c r="F413" s="172"/>
      <c r="G413" s="173">
        <f>ROUND(E413*F413,2)</f>
        <v>0</v>
      </c>
      <c r="H413" s="172"/>
      <c r="I413" s="173">
        <f>ROUND(E413*H413,2)</f>
        <v>0</v>
      </c>
      <c r="J413" s="172"/>
      <c r="K413" s="173">
        <f>ROUND(E413*J413,2)</f>
        <v>0</v>
      </c>
      <c r="L413" s="173">
        <v>21</v>
      </c>
      <c r="M413" s="173">
        <f>G413*(1+L413/100)</f>
        <v>0</v>
      </c>
      <c r="N413" s="173">
        <v>0</v>
      </c>
      <c r="O413" s="173">
        <f>ROUND(E413*N413,2)</f>
        <v>0</v>
      </c>
      <c r="P413" s="173">
        <v>0</v>
      </c>
      <c r="Q413" s="173">
        <f>ROUND(E413*P413,2)</f>
        <v>0</v>
      </c>
      <c r="R413" s="173"/>
      <c r="S413" s="173" t="s">
        <v>160</v>
      </c>
      <c r="T413" s="174" t="s">
        <v>139</v>
      </c>
      <c r="U413" s="157">
        <v>0</v>
      </c>
      <c r="V413" s="157">
        <f>ROUND(E413*U413,2)</f>
        <v>0</v>
      </c>
      <c r="W413" s="157"/>
      <c r="X413" s="157" t="s">
        <v>462</v>
      </c>
      <c r="Y413" s="147"/>
      <c r="Z413" s="147"/>
      <c r="AA413" s="147"/>
      <c r="AB413" s="147"/>
      <c r="AC413" s="147"/>
      <c r="AD413" s="147"/>
      <c r="AE413" s="147"/>
      <c r="AF413" s="147"/>
      <c r="AG413" s="147" t="s">
        <v>463</v>
      </c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  <c r="BB413" s="147"/>
      <c r="BC413" s="147"/>
      <c r="BD413" s="147"/>
      <c r="BE413" s="147"/>
      <c r="BF413" s="147"/>
      <c r="BG413" s="147"/>
      <c r="BH413" s="147"/>
    </row>
    <row r="414" spans="1:60" ht="33.75" outlineLevel="1" x14ac:dyDescent="0.2">
      <c r="A414" s="154"/>
      <c r="B414" s="155"/>
      <c r="C414" s="241" t="s">
        <v>467</v>
      </c>
      <c r="D414" s="242"/>
      <c r="E414" s="242"/>
      <c r="F414" s="242"/>
      <c r="G414" s="242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47"/>
      <c r="Z414" s="147"/>
      <c r="AA414" s="147"/>
      <c r="AB414" s="147"/>
      <c r="AC414" s="147"/>
      <c r="AD414" s="147"/>
      <c r="AE414" s="147"/>
      <c r="AF414" s="147"/>
      <c r="AG414" s="147" t="s">
        <v>181</v>
      </c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76" t="str">
        <f>C414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414" s="147"/>
      <c r="BC414" s="147"/>
      <c r="BD414" s="147"/>
      <c r="BE414" s="147"/>
      <c r="BF414" s="147"/>
      <c r="BG414" s="147"/>
      <c r="BH414" s="147"/>
    </row>
    <row r="415" spans="1:60" outlineLevel="1" x14ac:dyDescent="0.2">
      <c r="A415" s="154"/>
      <c r="B415" s="155"/>
      <c r="C415" s="243"/>
      <c r="D415" s="244"/>
      <c r="E415" s="244"/>
      <c r="F415" s="244"/>
      <c r="G415" s="244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47"/>
      <c r="Z415" s="147"/>
      <c r="AA415" s="147"/>
      <c r="AB415" s="147"/>
      <c r="AC415" s="147"/>
      <c r="AD415" s="147"/>
      <c r="AE415" s="147"/>
      <c r="AF415" s="147"/>
      <c r="AG415" s="147" t="s">
        <v>156</v>
      </c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  <c r="BB415" s="147"/>
      <c r="BC415" s="147"/>
      <c r="BD415" s="147"/>
      <c r="BE415" s="147"/>
      <c r="BF415" s="147"/>
      <c r="BG415" s="147"/>
      <c r="BH415" s="147"/>
    </row>
    <row r="416" spans="1:60" outlineLevel="1" x14ac:dyDescent="0.2">
      <c r="A416" s="168">
        <v>101</v>
      </c>
      <c r="B416" s="169" t="s">
        <v>468</v>
      </c>
      <c r="C416" s="179" t="s">
        <v>469</v>
      </c>
      <c r="D416" s="170" t="s">
        <v>0</v>
      </c>
      <c r="E416" s="171">
        <v>0.4</v>
      </c>
      <c r="F416" s="172"/>
      <c r="G416" s="173">
        <f>ROUND(E416*F416,2)</f>
        <v>0</v>
      </c>
      <c r="H416" s="172"/>
      <c r="I416" s="173">
        <f>ROUND(E416*H416,2)</f>
        <v>0</v>
      </c>
      <c r="J416" s="172"/>
      <c r="K416" s="173">
        <f>ROUND(E416*J416,2)</f>
        <v>0</v>
      </c>
      <c r="L416" s="173">
        <v>21</v>
      </c>
      <c r="M416" s="173">
        <f>G416*(1+L416/100)</f>
        <v>0</v>
      </c>
      <c r="N416" s="173">
        <v>0</v>
      </c>
      <c r="O416" s="173">
        <f>ROUND(E416*N416,2)</f>
        <v>0</v>
      </c>
      <c r="P416" s="173">
        <v>0</v>
      </c>
      <c r="Q416" s="173">
        <f>ROUND(E416*P416,2)</f>
        <v>0</v>
      </c>
      <c r="R416" s="173"/>
      <c r="S416" s="173" t="s">
        <v>160</v>
      </c>
      <c r="T416" s="174" t="s">
        <v>139</v>
      </c>
      <c r="U416" s="157">
        <v>0</v>
      </c>
      <c r="V416" s="157">
        <f>ROUND(E416*U416,2)</f>
        <v>0</v>
      </c>
      <c r="W416" s="157"/>
      <c r="X416" s="157" t="s">
        <v>462</v>
      </c>
      <c r="Y416" s="147"/>
      <c r="Z416" s="147"/>
      <c r="AA416" s="147"/>
      <c r="AB416" s="147"/>
      <c r="AC416" s="147"/>
      <c r="AD416" s="147"/>
      <c r="AE416" s="147"/>
      <c r="AF416" s="147"/>
      <c r="AG416" s="147" t="s">
        <v>463</v>
      </c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  <c r="BB416" s="147"/>
      <c r="BC416" s="147"/>
      <c r="BD416" s="147"/>
      <c r="BE416" s="147"/>
      <c r="BF416" s="147"/>
      <c r="BG416" s="147"/>
      <c r="BH416" s="147"/>
    </row>
    <row r="417" spans="1:60" ht="22.5" outlineLevel="1" x14ac:dyDescent="0.2">
      <c r="A417" s="154"/>
      <c r="B417" s="155"/>
      <c r="C417" s="241" t="s">
        <v>470</v>
      </c>
      <c r="D417" s="242"/>
      <c r="E417" s="242"/>
      <c r="F417" s="242"/>
      <c r="G417" s="242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47"/>
      <c r="Z417" s="147"/>
      <c r="AA417" s="147"/>
      <c r="AB417" s="147"/>
      <c r="AC417" s="147"/>
      <c r="AD417" s="147"/>
      <c r="AE417" s="147"/>
      <c r="AF417" s="147"/>
      <c r="AG417" s="147" t="s">
        <v>181</v>
      </c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76" t="str">
        <f>C417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417" s="147"/>
      <c r="BC417" s="147"/>
      <c r="BD417" s="147"/>
      <c r="BE417" s="147"/>
      <c r="BF417" s="147"/>
      <c r="BG417" s="147"/>
      <c r="BH417" s="147"/>
    </row>
    <row r="418" spans="1:60" outlineLevel="1" x14ac:dyDescent="0.2">
      <c r="A418" s="154"/>
      <c r="B418" s="155"/>
      <c r="C418" s="243"/>
      <c r="D418" s="244"/>
      <c r="E418" s="244"/>
      <c r="F418" s="244"/>
      <c r="G418" s="244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47"/>
      <c r="Z418" s="147"/>
      <c r="AA418" s="147"/>
      <c r="AB418" s="147"/>
      <c r="AC418" s="147"/>
      <c r="AD418" s="147"/>
      <c r="AE418" s="147"/>
      <c r="AF418" s="147"/>
      <c r="AG418" s="147" t="s">
        <v>156</v>
      </c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  <c r="AT418" s="147"/>
      <c r="AU418" s="147"/>
      <c r="AV418" s="147"/>
      <c r="AW418" s="147"/>
      <c r="AX418" s="147"/>
      <c r="AY418" s="147"/>
      <c r="AZ418" s="147"/>
      <c r="BA418" s="147"/>
      <c r="BB418" s="147"/>
      <c r="BC418" s="147"/>
      <c r="BD418" s="147"/>
      <c r="BE418" s="147"/>
      <c r="BF418" s="147"/>
      <c r="BG418" s="147"/>
      <c r="BH418" s="147"/>
    </row>
    <row r="419" spans="1:60" x14ac:dyDescent="0.2">
      <c r="A419" s="162" t="s">
        <v>133</v>
      </c>
      <c r="B419" s="163" t="s">
        <v>106</v>
      </c>
      <c r="C419" s="178" t="s">
        <v>28</v>
      </c>
      <c r="D419" s="164"/>
      <c r="E419" s="165"/>
      <c r="F419" s="166"/>
      <c r="G419" s="166">
        <f>SUMIF(AG420:AG425,"&lt;&gt;NOR",G420:G425)</f>
        <v>0</v>
      </c>
      <c r="H419" s="166"/>
      <c r="I419" s="166">
        <f>SUM(I420:I425)</f>
        <v>0</v>
      </c>
      <c r="J419" s="166"/>
      <c r="K419" s="166">
        <f>SUM(K420:K425)</f>
        <v>0</v>
      </c>
      <c r="L419" s="166"/>
      <c r="M419" s="166">
        <f>SUM(M420:M425)</f>
        <v>0</v>
      </c>
      <c r="N419" s="166"/>
      <c r="O419" s="166">
        <f>SUM(O420:O425)</f>
        <v>0</v>
      </c>
      <c r="P419" s="166"/>
      <c r="Q419" s="166">
        <f>SUM(Q420:Q425)</f>
        <v>0</v>
      </c>
      <c r="R419" s="166"/>
      <c r="S419" s="166"/>
      <c r="T419" s="167"/>
      <c r="U419" s="161"/>
      <c r="V419" s="161">
        <f>SUM(V420:V425)</f>
        <v>0</v>
      </c>
      <c r="W419" s="161"/>
      <c r="X419" s="161"/>
      <c r="AG419" t="s">
        <v>134</v>
      </c>
    </row>
    <row r="420" spans="1:60" outlineLevel="1" x14ac:dyDescent="0.2">
      <c r="A420" s="168">
        <v>102</v>
      </c>
      <c r="B420" s="169" t="s">
        <v>471</v>
      </c>
      <c r="C420" s="179" t="s">
        <v>472</v>
      </c>
      <c r="D420" s="170" t="s">
        <v>0</v>
      </c>
      <c r="E420" s="171">
        <v>0.95</v>
      </c>
      <c r="F420" s="172"/>
      <c r="G420" s="173">
        <f>ROUND(E420*F420,2)</f>
        <v>0</v>
      </c>
      <c r="H420" s="172"/>
      <c r="I420" s="173">
        <f>ROUND(E420*H420,2)</f>
        <v>0</v>
      </c>
      <c r="J420" s="172"/>
      <c r="K420" s="173">
        <f>ROUND(E420*J420,2)</f>
        <v>0</v>
      </c>
      <c r="L420" s="173">
        <v>21</v>
      </c>
      <c r="M420" s="173">
        <f>G420*(1+L420/100)</f>
        <v>0</v>
      </c>
      <c r="N420" s="173">
        <v>0</v>
      </c>
      <c r="O420" s="173">
        <f>ROUND(E420*N420,2)</f>
        <v>0</v>
      </c>
      <c r="P420" s="173">
        <v>0</v>
      </c>
      <c r="Q420" s="173">
        <f>ROUND(E420*P420,2)</f>
        <v>0</v>
      </c>
      <c r="R420" s="173"/>
      <c r="S420" s="173" t="s">
        <v>160</v>
      </c>
      <c r="T420" s="174" t="s">
        <v>139</v>
      </c>
      <c r="U420" s="157">
        <v>0</v>
      </c>
      <c r="V420" s="157">
        <f>ROUND(E420*U420,2)</f>
        <v>0</v>
      </c>
      <c r="W420" s="157"/>
      <c r="X420" s="157" t="s">
        <v>462</v>
      </c>
      <c r="Y420" s="147"/>
      <c r="Z420" s="147"/>
      <c r="AA420" s="147"/>
      <c r="AB420" s="147"/>
      <c r="AC420" s="147"/>
      <c r="AD420" s="147"/>
      <c r="AE420" s="147"/>
      <c r="AF420" s="147"/>
      <c r="AG420" s="147" t="s">
        <v>463</v>
      </c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147"/>
      <c r="BC420" s="147"/>
      <c r="BD420" s="147"/>
      <c r="BE420" s="147"/>
      <c r="BF420" s="147"/>
      <c r="BG420" s="147"/>
      <c r="BH420" s="147"/>
    </row>
    <row r="421" spans="1:60" ht="33.75" outlineLevel="1" x14ac:dyDescent="0.2">
      <c r="A421" s="154"/>
      <c r="B421" s="155"/>
      <c r="C421" s="241" t="s">
        <v>473</v>
      </c>
      <c r="D421" s="242"/>
      <c r="E421" s="242"/>
      <c r="F421" s="242"/>
      <c r="G421" s="242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47"/>
      <c r="Z421" s="147"/>
      <c r="AA421" s="147"/>
      <c r="AB421" s="147"/>
      <c r="AC421" s="147"/>
      <c r="AD421" s="147"/>
      <c r="AE421" s="147"/>
      <c r="AF421" s="147"/>
      <c r="AG421" s="147" t="s">
        <v>181</v>
      </c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76" t="str">
        <f>C421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421" s="147"/>
      <c r="BC421" s="147"/>
      <c r="BD421" s="147"/>
      <c r="BE421" s="147"/>
      <c r="BF421" s="147"/>
      <c r="BG421" s="147"/>
      <c r="BH421" s="147"/>
    </row>
    <row r="422" spans="1:60" outlineLevel="1" x14ac:dyDescent="0.2">
      <c r="A422" s="154"/>
      <c r="B422" s="155"/>
      <c r="C422" s="243"/>
      <c r="D422" s="244"/>
      <c r="E422" s="244"/>
      <c r="F422" s="244"/>
      <c r="G422" s="244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47"/>
      <c r="Z422" s="147"/>
      <c r="AA422" s="147"/>
      <c r="AB422" s="147"/>
      <c r="AC422" s="147"/>
      <c r="AD422" s="147"/>
      <c r="AE422" s="147"/>
      <c r="AF422" s="147"/>
      <c r="AG422" s="147" t="s">
        <v>156</v>
      </c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  <c r="BB422" s="147"/>
      <c r="BC422" s="147"/>
      <c r="BD422" s="147"/>
      <c r="BE422" s="147"/>
      <c r="BF422" s="147"/>
      <c r="BG422" s="147"/>
      <c r="BH422" s="147"/>
    </row>
    <row r="423" spans="1:60" outlineLevel="1" x14ac:dyDescent="0.2">
      <c r="A423" s="168">
        <v>103</v>
      </c>
      <c r="B423" s="169" t="s">
        <v>474</v>
      </c>
      <c r="C423" s="179" t="s">
        <v>475</v>
      </c>
      <c r="D423" s="170" t="s">
        <v>0</v>
      </c>
      <c r="E423" s="171">
        <v>3.5000000000000003E-2</v>
      </c>
      <c r="F423" s="172"/>
      <c r="G423" s="173">
        <f>ROUND(E423*F423,2)</f>
        <v>0</v>
      </c>
      <c r="H423" s="172"/>
      <c r="I423" s="173">
        <f>ROUND(E423*H423,2)</f>
        <v>0</v>
      </c>
      <c r="J423" s="172"/>
      <c r="K423" s="173">
        <f>ROUND(E423*J423,2)</f>
        <v>0</v>
      </c>
      <c r="L423" s="173">
        <v>21</v>
      </c>
      <c r="M423" s="173">
        <f>G423*(1+L423/100)</f>
        <v>0</v>
      </c>
      <c r="N423" s="173">
        <v>0</v>
      </c>
      <c r="O423" s="173">
        <f>ROUND(E423*N423,2)</f>
        <v>0</v>
      </c>
      <c r="P423" s="173">
        <v>0</v>
      </c>
      <c r="Q423" s="173">
        <f>ROUND(E423*P423,2)</f>
        <v>0</v>
      </c>
      <c r="R423" s="173"/>
      <c r="S423" s="173" t="s">
        <v>160</v>
      </c>
      <c r="T423" s="174" t="s">
        <v>139</v>
      </c>
      <c r="U423" s="157">
        <v>0</v>
      </c>
      <c r="V423" s="157">
        <f>ROUND(E423*U423,2)</f>
        <v>0</v>
      </c>
      <c r="W423" s="157"/>
      <c r="X423" s="157" t="s">
        <v>462</v>
      </c>
      <c r="Y423" s="147"/>
      <c r="Z423" s="147"/>
      <c r="AA423" s="147"/>
      <c r="AB423" s="147"/>
      <c r="AC423" s="147"/>
      <c r="AD423" s="147"/>
      <c r="AE423" s="147"/>
      <c r="AF423" s="147"/>
      <c r="AG423" s="147" t="s">
        <v>463</v>
      </c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  <c r="BB423" s="147"/>
      <c r="BC423" s="147"/>
      <c r="BD423" s="147"/>
      <c r="BE423" s="147"/>
      <c r="BF423" s="147"/>
      <c r="BG423" s="147"/>
      <c r="BH423" s="147"/>
    </row>
    <row r="424" spans="1:60" outlineLevel="1" x14ac:dyDescent="0.2">
      <c r="A424" s="154"/>
      <c r="B424" s="155"/>
      <c r="C424" s="241" t="s">
        <v>476</v>
      </c>
      <c r="D424" s="242"/>
      <c r="E424" s="242"/>
      <c r="F424" s="242"/>
      <c r="G424" s="242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47"/>
      <c r="Z424" s="147"/>
      <c r="AA424" s="147"/>
      <c r="AB424" s="147"/>
      <c r="AC424" s="147"/>
      <c r="AD424" s="147"/>
      <c r="AE424" s="147"/>
      <c r="AF424" s="147"/>
      <c r="AG424" s="147" t="s">
        <v>181</v>
      </c>
      <c r="AH424" s="147"/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76" t="str">
        <f>C424</f>
        <v>Náklady na provedení skutečného zaměření stavby v rozsahu nezbytném pro zápis změny do katastru nemovitostí.</v>
      </c>
      <c r="BB424" s="147"/>
      <c r="BC424" s="147"/>
      <c r="BD424" s="147"/>
      <c r="BE424" s="147"/>
      <c r="BF424" s="147"/>
      <c r="BG424" s="147"/>
      <c r="BH424" s="147"/>
    </row>
    <row r="425" spans="1:60" outlineLevel="1" x14ac:dyDescent="0.2">
      <c r="A425" s="154"/>
      <c r="B425" s="155"/>
      <c r="C425" s="243"/>
      <c r="D425" s="244"/>
      <c r="E425" s="244"/>
      <c r="F425" s="244"/>
      <c r="G425" s="244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47"/>
      <c r="Z425" s="147"/>
      <c r="AA425" s="147"/>
      <c r="AB425" s="147"/>
      <c r="AC425" s="147"/>
      <c r="AD425" s="147"/>
      <c r="AE425" s="147"/>
      <c r="AF425" s="147"/>
      <c r="AG425" s="147" t="s">
        <v>156</v>
      </c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  <c r="BB425" s="147"/>
      <c r="BC425" s="147"/>
      <c r="BD425" s="147"/>
      <c r="BE425" s="147"/>
      <c r="BF425" s="147"/>
      <c r="BG425" s="147"/>
      <c r="BH425" s="147"/>
    </row>
    <row r="426" spans="1:60" x14ac:dyDescent="0.2">
      <c r="A426" s="3"/>
      <c r="B426" s="4"/>
      <c r="C426" s="182"/>
      <c r="D426" s="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AE426">
        <v>15</v>
      </c>
      <c r="AF426">
        <v>21</v>
      </c>
      <c r="AG426" t="s">
        <v>120</v>
      </c>
    </row>
    <row r="427" spans="1:60" x14ac:dyDescent="0.2">
      <c r="A427" s="150"/>
      <c r="B427" s="151" t="s">
        <v>29</v>
      </c>
      <c r="C427" s="183"/>
      <c r="D427" s="152"/>
      <c r="E427" s="153"/>
      <c r="F427" s="153"/>
      <c r="G427" s="177">
        <f>G8+G24+G71+G138+G145+G185+G202+G208+G213+G233+G262+G294+G297+G300+G303+G320+G365+G368+G383+G390+G403+G406+G409+G419</f>
        <v>0</v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AE427">
        <f>SUMIF(L7:L425,AE426,G7:G425)</f>
        <v>0</v>
      </c>
      <c r="AF427">
        <f>SUMIF(L7:L425,AF426,G7:G425)</f>
        <v>0</v>
      </c>
      <c r="AG427" t="s">
        <v>477</v>
      </c>
    </row>
    <row r="428" spans="1:60" x14ac:dyDescent="0.2">
      <c r="C428" s="184"/>
      <c r="D428" s="10"/>
      <c r="AG428" t="s">
        <v>478</v>
      </c>
    </row>
    <row r="429" spans="1:60" x14ac:dyDescent="0.2">
      <c r="D429" s="10"/>
    </row>
    <row r="430" spans="1:60" x14ac:dyDescent="0.2">
      <c r="D430" s="10"/>
    </row>
    <row r="431" spans="1:60" x14ac:dyDescent="0.2">
      <c r="D431" s="10"/>
    </row>
    <row r="432" spans="1:60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</sheetData>
  <mergeCells count="123">
    <mergeCell ref="A1:G1"/>
    <mergeCell ref="C2:G2"/>
    <mergeCell ref="C3:G3"/>
    <mergeCell ref="C4:G4"/>
    <mergeCell ref="C23:G23"/>
    <mergeCell ref="C28:G28"/>
    <mergeCell ref="C53:G53"/>
    <mergeCell ref="C57:G57"/>
    <mergeCell ref="C61:G61"/>
    <mergeCell ref="C63:G63"/>
    <mergeCell ref="C66:G66"/>
    <mergeCell ref="C70:G70"/>
    <mergeCell ref="C32:G32"/>
    <mergeCell ref="C36:G36"/>
    <mergeCell ref="C40:G40"/>
    <mergeCell ref="C44:G44"/>
    <mergeCell ref="C48:G48"/>
    <mergeCell ref="C50:G50"/>
    <mergeCell ref="C127:G127"/>
    <mergeCell ref="C137:G137"/>
    <mergeCell ref="C140:G140"/>
    <mergeCell ref="C142:G142"/>
    <mergeCell ref="C144:G144"/>
    <mergeCell ref="C147:G147"/>
    <mergeCell ref="C75:G75"/>
    <mergeCell ref="C90:G90"/>
    <mergeCell ref="C105:G105"/>
    <mergeCell ref="C107:G107"/>
    <mergeCell ref="C121:G121"/>
    <mergeCell ref="C125:G125"/>
    <mergeCell ref="C173:G173"/>
    <mergeCell ref="C177:G177"/>
    <mergeCell ref="C181:G181"/>
    <mergeCell ref="C184:G184"/>
    <mergeCell ref="C189:G189"/>
    <mergeCell ref="C193:G193"/>
    <mergeCell ref="C149:G149"/>
    <mergeCell ref="C153:G153"/>
    <mergeCell ref="C157:G157"/>
    <mergeCell ref="C161:G161"/>
    <mergeCell ref="C165:G165"/>
    <mergeCell ref="C169:G169"/>
    <mergeCell ref="C221:G221"/>
    <mergeCell ref="C225:G225"/>
    <mergeCell ref="C229:G229"/>
    <mergeCell ref="C231:G231"/>
    <mergeCell ref="C232:G232"/>
    <mergeCell ref="C235:G235"/>
    <mergeCell ref="C197:G197"/>
    <mergeCell ref="C201:G201"/>
    <mergeCell ref="C207:G207"/>
    <mergeCell ref="C210:G210"/>
    <mergeCell ref="C212:G212"/>
    <mergeCell ref="C217:G217"/>
    <mergeCell ref="C268:G268"/>
    <mergeCell ref="C272:G272"/>
    <mergeCell ref="C276:G276"/>
    <mergeCell ref="C280:G280"/>
    <mergeCell ref="C285:G285"/>
    <mergeCell ref="C290:G290"/>
    <mergeCell ref="C241:G241"/>
    <mergeCell ref="C243:G243"/>
    <mergeCell ref="C249:G249"/>
    <mergeCell ref="C254:G254"/>
    <mergeCell ref="C261:G261"/>
    <mergeCell ref="C266:G266"/>
    <mergeCell ref="C311:G311"/>
    <mergeCell ref="C315:G315"/>
    <mergeCell ref="C319:G319"/>
    <mergeCell ref="C322:G322"/>
    <mergeCell ref="C324:G324"/>
    <mergeCell ref="C326:G326"/>
    <mergeCell ref="C292:G292"/>
    <mergeCell ref="C293:G293"/>
    <mergeCell ref="C296:G296"/>
    <mergeCell ref="C299:G299"/>
    <mergeCell ref="C302:G302"/>
    <mergeCell ref="C307:G307"/>
    <mergeCell ref="C341:G341"/>
    <mergeCell ref="C343:G343"/>
    <mergeCell ref="C345:G345"/>
    <mergeCell ref="C347:G347"/>
    <mergeCell ref="C349:G349"/>
    <mergeCell ref="C351:G351"/>
    <mergeCell ref="C328:G328"/>
    <mergeCell ref="C330:G330"/>
    <mergeCell ref="C332:G332"/>
    <mergeCell ref="C335:G335"/>
    <mergeCell ref="C337:G337"/>
    <mergeCell ref="C339:G339"/>
    <mergeCell ref="C364:G364"/>
    <mergeCell ref="C367:G367"/>
    <mergeCell ref="C370:G370"/>
    <mergeCell ref="C373:G373"/>
    <mergeCell ref="C375:G375"/>
    <mergeCell ref="C377:G377"/>
    <mergeCell ref="C353:G353"/>
    <mergeCell ref="C355:G355"/>
    <mergeCell ref="C357:G357"/>
    <mergeCell ref="C359:G359"/>
    <mergeCell ref="C361:G361"/>
    <mergeCell ref="C363:G363"/>
    <mergeCell ref="C394:G394"/>
    <mergeCell ref="C398:G398"/>
    <mergeCell ref="C402:G402"/>
    <mergeCell ref="C405:G405"/>
    <mergeCell ref="C408:G408"/>
    <mergeCell ref="C379:G379"/>
    <mergeCell ref="C381:G381"/>
    <mergeCell ref="C382:G382"/>
    <mergeCell ref="C385:G385"/>
    <mergeCell ref="C387:G387"/>
    <mergeCell ref="C389:G389"/>
    <mergeCell ref="C421:G421"/>
    <mergeCell ref="C422:G422"/>
    <mergeCell ref="C424:G424"/>
    <mergeCell ref="C425:G425"/>
    <mergeCell ref="C411:G411"/>
    <mergeCell ref="C412:G412"/>
    <mergeCell ref="C414:G414"/>
    <mergeCell ref="C415:G415"/>
    <mergeCell ref="C417:G417"/>
    <mergeCell ref="C418:G41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20" activePane="bottomLeft" state="frozen"/>
      <selection pane="bottomLeft" activeCell="F24" sqref="F24"/>
    </sheetView>
  </sheetViews>
  <sheetFormatPr defaultRowHeight="12.75" outlineLevelRow="1" x14ac:dyDescent="0.2"/>
  <cols>
    <col min="1" max="1" width="3.42578125" customWidth="1" collapsed="1"/>
    <col min="2" max="2" width="12.5703125" style="121" customWidth="1" collapsed="1"/>
    <col min="3" max="3" width="63.28515625" style="121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  <col min="53" max="53" width="98.7109375" customWidth="1" collapsed="1"/>
  </cols>
  <sheetData>
    <row r="1" spans="1:60" ht="15.75" customHeight="1" x14ac:dyDescent="0.25">
      <c r="A1" s="251" t="s">
        <v>107</v>
      </c>
      <c r="B1" s="251"/>
      <c r="C1" s="251"/>
      <c r="D1" s="251"/>
      <c r="E1" s="251"/>
      <c r="F1" s="251"/>
      <c r="G1" s="251"/>
      <c r="AG1" t="s">
        <v>108</v>
      </c>
    </row>
    <row r="2" spans="1:60" ht="24.95" customHeight="1" x14ac:dyDescent="0.2">
      <c r="A2" s="139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109</v>
      </c>
    </row>
    <row r="3" spans="1:60" ht="24.95" customHeight="1" x14ac:dyDescent="0.2">
      <c r="A3" s="139" t="s">
        <v>8</v>
      </c>
      <c r="B3" s="49" t="s">
        <v>49</v>
      </c>
      <c r="C3" s="252" t="s">
        <v>50</v>
      </c>
      <c r="D3" s="253"/>
      <c r="E3" s="253"/>
      <c r="F3" s="253"/>
      <c r="G3" s="254"/>
      <c r="AC3" s="121" t="s">
        <v>109</v>
      </c>
      <c r="AG3" t="s">
        <v>110</v>
      </c>
    </row>
    <row r="4" spans="1:60" ht="24.95" customHeight="1" x14ac:dyDescent="0.2">
      <c r="A4" s="140" t="s">
        <v>9</v>
      </c>
      <c r="B4" s="141" t="s">
        <v>49</v>
      </c>
      <c r="C4" s="255" t="s">
        <v>50</v>
      </c>
      <c r="D4" s="256"/>
      <c r="E4" s="256"/>
      <c r="F4" s="256"/>
      <c r="G4" s="257"/>
      <c r="AG4" t="s">
        <v>111</v>
      </c>
    </row>
    <row r="5" spans="1:60" x14ac:dyDescent="0.2">
      <c r="D5" s="10"/>
    </row>
    <row r="6" spans="1:60" ht="38.25" x14ac:dyDescent="0.2">
      <c r="A6" s="143" t="s">
        <v>112</v>
      </c>
      <c r="B6" s="145" t="s">
        <v>113</v>
      </c>
      <c r="C6" s="145" t="s">
        <v>114</v>
      </c>
      <c r="D6" s="144" t="s">
        <v>115</v>
      </c>
      <c r="E6" s="143" t="s">
        <v>116</v>
      </c>
      <c r="F6" s="142" t="s">
        <v>117</v>
      </c>
      <c r="G6" s="143" t="s">
        <v>29</v>
      </c>
      <c r="H6" s="146" t="s">
        <v>30</v>
      </c>
      <c r="I6" s="146" t="s">
        <v>118</v>
      </c>
      <c r="J6" s="146" t="s">
        <v>31</v>
      </c>
      <c r="K6" s="146" t="s">
        <v>119</v>
      </c>
      <c r="L6" s="146" t="s">
        <v>120</v>
      </c>
      <c r="M6" s="146" t="s">
        <v>121</v>
      </c>
      <c r="N6" s="146" t="s">
        <v>122</v>
      </c>
      <c r="O6" s="146" t="s">
        <v>123</v>
      </c>
      <c r="P6" s="146" t="s">
        <v>124</v>
      </c>
      <c r="Q6" s="146" t="s">
        <v>125</v>
      </c>
      <c r="R6" s="146" t="s">
        <v>126</v>
      </c>
      <c r="S6" s="146" t="s">
        <v>127</v>
      </c>
      <c r="T6" s="146" t="s">
        <v>128</v>
      </c>
      <c r="U6" s="146" t="s">
        <v>129</v>
      </c>
      <c r="V6" s="146" t="s">
        <v>130</v>
      </c>
      <c r="W6" s="146" t="s">
        <v>131</v>
      </c>
      <c r="X6" s="146" t="s">
        <v>132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133</v>
      </c>
      <c r="B8" s="163" t="s">
        <v>57</v>
      </c>
      <c r="C8" s="178" t="s">
        <v>58</v>
      </c>
      <c r="D8" s="164"/>
      <c r="E8" s="165"/>
      <c r="F8" s="166"/>
      <c r="G8" s="166">
        <f>SUMIF(AG9:AG55,"&lt;&gt;NOR",G9:G55)</f>
        <v>0</v>
      </c>
      <c r="H8" s="166"/>
      <c r="I8" s="166">
        <f>SUM(I9:I55)</f>
        <v>0</v>
      </c>
      <c r="J8" s="166"/>
      <c r="K8" s="166">
        <f>SUM(K9:K55)</f>
        <v>0</v>
      </c>
      <c r="L8" s="166"/>
      <c r="M8" s="166">
        <f>SUM(M9:M55)</f>
        <v>0</v>
      </c>
      <c r="N8" s="166"/>
      <c r="O8" s="166">
        <f>SUM(O9:O55)</f>
        <v>5.88</v>
      </c>
      <c r="P8" s="166"/>
      <c r="Q8" s="166">
        <f>SUM(Q9:Q55)</f>
        <v>0</v>
      </c>
      <c r="R8" s="166"/>
      <c r="S8" s="166"/>
      <c r="T8" s="167"/>
      <c r="U8" s="161"/>
      <c r="V8" s="161">
        <f>SUM(V9:V55)</f>
        <v>150.39000000000001</v>
      </c>
      <c r="W8" s="161"/>
      <c r="X8" s="161"/>
      <c r="AG8" t="s">
        <v>134</v>
      </c>
    </row>
    <row r="9" spans="1:60" outlineLevel="1" x14ac:dyDescent="0.2">
      <c r="A9" s="168">
        <v>1</v>
      </c>
      <c r="B9" s="169" t="s">
        <v>157</v>
      </c>
      <c r="C9" s="179" t="s">
        <v>490</v>
      </c>
      <c r="D9" s="170" t="s">
        <v>159</v>
      </c>
      <c r="E9" s="171">
        <v>294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479</v>
      </c>
      <c r="S9" s="173" t="s">
        <v>160</v>
      </c>
      <c r="T9" s="174" t="s">
        <v>160</v>
      </c>
      <c r="U9" s="157">
        <v>1.7999999999999999E-2</v>
      </c>
      <c r="V9" s="157">
        <f>ROUND(E9*U9,2)</f>
        <v>5.29</v>
      </c>
      <c r="W9" s="157"/>
      <c r="X9" s="157" t="s">
        <v>140</v>
      </c>
      <c r="Y9" s="147"/>
      <c r="Z9" s="147"/>
      <c r="AA9" s="147"/>
      <c r="AB9" s="147"/>
      <c r="AC9" s="147"/>
      <c r="AD9" s="147"/>
      <c r="AE9" s="147"/>
      <c r="AF9" s="147"/>
      <c r="AG9" s="147" t="s">
        <v>141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49" t="s">
        <v>491</v>
      </c>
      <c r="D10" s="250"/>
      <c r="E10" s="250"/>
      <c r="F10" s="250"/>
      <c r="G10" s="250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252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80" t="s">
        <v>492</v>
      </c>
      <c r="D11" s="159"/>
      <c r="E11" s="160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7"/>
      <c r="Z11" s="147"/>
      <c r="AA11" s="147"/>
      <c r="AB11" s="147"/>
      <c r="AC11" s="147"/>
      <c r="AD11" s="147"/>
      <c r="AE11" s="147"/>
      <c r="AF11" s="147"/>
      <c r="AG11" s="147" t="s">
        <v>143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80" t="s">
        <v>493</v>
      </c>
      <c r="D12" s="159"/>
      <c r="E12" s="160">
        <v>294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7"/>
      <c r="Z12" s="147"/>
      <c r="AA12" s="147"/>
      <c r="AB12" s="147"/>
      <c r="AC12" s="147"/>
      <c r="AD12" s="147"/>
      <c r="AE12" s="147"/>
      <c r="AF12" s="147"/>
      <c r="AG12" s="147" t="s">
        <v>143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43"/>
      <c r="D13" s="244"/>
      <c r="E13" s="244"/>
      <c r="F13" s="244"/>
      <c r="G13" s="244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156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8">
        <v>2</v>
      </c>
      <c r="B14" s="169" t="s">
        <v>494</v>
      </c>
      <c r="C14" s="179" t="s">
        <v>495</v>
      </c>
      <c r="D14" s="170" t="s">
        <v>159</v>
      </c>
      <c r="E14" s="171">
        <v>120</v>
      </c>
      <c r="F14" s="172"/>
      <c r="G14" s="173">
        <f>ROUND(E14*F14,2)</f>
        <v>0</v>
      </c>
      <c r="H14" s="172"/>
      <c r="I14" s="173">
        <f>ROUND(E14*H14,2)</f>
        <v>0</v>
      </c>
      <c r="J14" s="172"/>
      <c r="K14" s="173">
        <f>ROUND(E14*J14,2)</f>
        <v>0</v>
      </c>
      <c r="L14" s="173">
        <v>21</v>
      </c>
      <c r="M14" s="173">
        <f>G14*(1+L14/100)</f>
        <v>0</v>
      </c>
      <c r="N14" s="173">
        <v>0</v>
      </c>
      <c r="O14" s="173">
        <f>ROUND(E14*N14,2)</f>
        <v>0</v>
      </c>
      <c r="P14" s="173">
        <v>0</v>
      </c>
      <c r="Q14" s="173">
        <f>ROUND(E14*P14,2)</f>
        <v>0</v>
      </c>
      <c r="R14" s="173" t="s">
        <v>479</v>
      </c>
      <c r="S14" s="173" t="s">
        <v>160</v>
      </c>
      <c r="T14" s="174" t="s">
        <v>160</v>
      </c>
      <c r="U14" s="157">
        <v>0.223</v>
      </c>
      <c r="V14" s="157">
        <f>ROUND(E14*U14,2)</f>
        <v>26.76</v>
      </c>
      <c r="W14" s="157"/>
      <c r="X14" s="157" t="s">
        <v>140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141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249" t="s">
        <v>496</v>
      </c>
      <c r="D15" s="250"/>
      <c r="E15" s="250"/>
      <c r="F15" s="250"/>
      <c r="G15" s="250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252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76" t="str">
        <f>C15</f>
        <v>s přemístěním výkopku v příčných profilech na vzdálenost do 15 m nebo s naložením na dopravní prostředek.</v>
      </c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54"/>
      <c r="B16" s="155"/>
      <c r="C16" s="180" t="s">
        <v>497</v>
      </c>
      <c r="D16" s="159"/>
      <c r="E16" s="160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7"/>
      <c r="Z16" s="147"/>
      <c r="AA16" s="147"/>
      <c r="AB16" s="147"/>
      <c r="AC16" s="147"/>
      <c r="AD16" s="147"/>
      <c r="AE16" s="147"/>
      <c r="AF16" s="147"/>
      <c r="AG16" s="147" t="s">
        <v>143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80" t="s">
        <v>498</v>
      </c>
      <c r="D17" s="159"/>
      <c r="E17" s="160">
        <v>120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143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243"/>
      <c r="D18" s="244"/>
      <c r="E18" s="244"/>
      <c r="F18" s="244"/>
      <c r="G18" s="244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7"/>
      <c r="Z18" s="147"/>
      <c r="AA18" s="147"/>
      <c r="AB18" s="147"/>
      <c r="AC18" s="147"/>
      <c r="AD18" s="147"/>
      <c r="AE18" s="147"/>
      <c r="AF18" s="147"/>
      <c r="AG18" s="147" t="s">
        <v>156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68">
        <v>3</v>
      </c>
      <c r="B19" s="169" t="s">
        <v>170</v>
      </c>
      <c r="C19" s="179" t="s">
        <v>480</v>
      </c>
      <c r="D19" s="170" t="s">
        <v>159</v>
      </c>
      <c r="E19" s="171">
        <v>120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3" t="s">
        <v>479</v>
      </c>
      <c r="S19" s="173" t="s">
        <v>160</v>
      </c>
      <c r="T19" s="174" t="s">
        <v>160</v>
      </c>
      <c r="U19" s="157">
        <v>1.0999999999999999E-2</v>
      </c>
      <c r="V19" s="157">
        <f>ROUND(E19*U19,2)</f>
        <v>1.32</v>
      </c>
      <c r="W19" s="157"/>
      <c r="X19" s="157" t="s">
        <v>140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249" t="s">
        <v>481</v>
      </c>
      <c r="D20" s="250"/>
      <c r="E20" s="250"/>
      <c r="F20" s="250"/>
      <c r="G20" s="250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7"/>
      <c r="Z20" s="147"/>
      <c r="AA20" s="147"/>
      <c r="AB20" s="147"/>
      <c r="AC20" s="147"/>
      <c r="AD20" s="147"/>
      <c r="AE20" s="147"/>
      <c r="AF20" s="147"/>
      <c r="AG20" s="147" t="s">
        <v>252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2.5" outlineLevel="1" x14ac:dyDescent="0.2">
      <c r="A21" s="154"/>
      <c r="B21" s="155"/>
      <c r="C21" s="180" t="s">
        <v>497</v>
      </c>
      <c r="D21" s="159"/>
      <c r="E21" s="160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143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80" t="s">
        <v>498</v>
      </c>
      <c r="D22" s="159"/>
      <c r="E22" s="160">
        <v>120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7"/>
      <c r="Z22" s="147"/>
      <c r="AA22" s="147"/>
      <c r="AB22" s="147"/>
      <c r="AC22" s="147"/>
      <c r="AD22" s="147"/>
      <c r="AE22" s="147"/>
      <c r="AF22" s="147"/>
      <c r="AG22" s="147" t="s">
        <v>143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43"/>
      <c r="D23" s="244"/>
      <c r="E23" s="244"/>
      <c r="F23" s="244"/>
      <c r="G23" s="244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156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68">
        <v>4</v>
      </c>
      <c r="B24" s="169" t="s">
        <v>176</v>
      </c>
      <c r="C24" s="179" t="s">
        <v>482</v>
      </c>
      <c r="D24" s="170" t="s">
        <v>159</v>
      </c>
      <c r="E24" s="171">
        <v>120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3">
        <v>0</v>
      </c>
      <c r="O24" s="173">
        <f>ROUND(E24*N24,2)</f>
        <v>0</v>
      </c>
      <c r="P24" s="173">
        <v>0</v>
      </c>
      <c r="Q24" s="173">
        <f>ROUND(E24*P24,2)</f>
        <v>0</v>
      </c>
      <c r="R24" s="173" t="s">
        <v>479</v>
      </c>
      <c r="S24" s="173" t="s">
        <v>160</v>
      </c>
      <c r="T24" s="174" t="s">
        <v>160</v>
      </c>
      <c r="U24" s="157">
        <v>8.9999999999999993E-3</v>
      </c>
      <c r="V24" s="157">
        <f>ROUND(E24*U24,2)</f>
        <v>1.08</v>
      </c>
      <c r="W24" s="157"/>
      <c r="X24" s="157" t="s">
        <v>140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141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2.5" outlineLevel="1" x14ac:dyDescent="0.2">
      <c r="A25" s="154"/>
      <c r="B25" s="155"/>
      <c r="C25" s="180" t="s">
        <v>497</v>
      </c>
      <c r="D25" s="159"/>
      <c r="E25" s="160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143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80" t="s">
        <v>498</v>
      </c>
      <c r="D26" s="159"/>
      <c r="E26" s="160">
        <v>120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7"/>
      <c r="Z26" s="147"/>
      <c r="AA26" s="147"/>
      <c r="AB26" s="147"/>
      <c r="AC26" s="147"/>
      <c r="AD26" s="147"/>
      <c r="AE26" s="147"/>
      <c r="AF26" s="147"/>
      <c r="AG26" s="147" t="s">
        <v>143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243"/>
      <c r="D27" s="244"/>
      <c r="E27" s="244"/>
      <c r="F27" s="244"/>
      <c r="G27" s="244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156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22.5" outlineLevel="1" x14ac:dyDescent="0.2">
      <c r="A28" s="168">
        <v>5</v>
      </c>
      <c r="B28" s="169" t="s">
        <v>178</v>
      </c>
      <c r="C28" s="179" t="s">
        <v>499</v>
      </c>
      <c r="D28" s="170" t="s">
        <v>159</v>
      </c>
      <c r="E28" s="171">
        <v>50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3">
        <v>0</v>
      </c>
      <c r="O28" s="173">
        <f>ROUND(E28*N28,2)</f>
        <v>0</v>
      </c>
      <c r="P28" s="173">
        <v>0</v>
      </c>
      <c r="Q28" s="173">
        <f>ROUND(E28*P28,2)</f>
        <v>0</v>
      </c>
      <c r="R28" s="173" t="s">
        <v>479</v>
      </c>
      <c r="S28" s="173" t="s">
        <v>160</v>
      </c>
      <c r="T28" s="174" t="s">
        <v>160</v>
      </c>
      <c r="U28" s="157">
        <v>0.20200000000000001</v>
      </c>
      <c r="V28" s="157">
        <f>ROUND(E28*U28,2)</f>
        <v>10.1</v>
      </c>
      <c r="W28" s="157"/>
      <c r="X28" s="157" t="s">
        <v>140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141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249" t="s">
        <v>500</v>
      </c>
      <c r="D29" s="250"/>
      <c r="E29" s="250"/>
      <c r="F29" s="250"/>
      <c r="G29" s="250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252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258" t="s">
        <v>180</v>
      </c>
      <c r="D30" s="259"/>
      <c r="E30" s="259"/>
      <c r="F30" s="259"/>
      <c r="G30" s="259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7"/>
      <c r="Z30" s="147"/>
      <c r="AA30" s="147"/>
      <c r="AB30" s="147"/>
      <c r="AC30" s="147"/>
      <c r="AD30" s="147"/>
      <c r="AE30" s="147"/>
      <c r="AF30" s="147"/>
      <c r="AG30" s="147" t="s">
        <v>181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80" t="s">
        <v>492</v>
      </c>
      <c r="D31" s="159"/>
      <c r="E31" s="160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7"/>
      <c r="Z31" s="147"/>
      <c r="AA31" s="147"/>
      <c r="AB31" s="147"/>
      <c r="AC31" s="147"/>
      <c r="AD31" s="147"/>
      <c r="AE31" s="147"/>
      <c r="AF31" s="147"/>
      <c r="AG31" s="147" t="s">
        <v>143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0" t="s">
        <v>501</v>
      </c>
      <c r="D32" s="159"/>
      <c r="E32" s="160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143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80" t="s">
        <v>502</v>
      </c>
      <c r="D33" s="159"/>
      <c r="E33" s="160">
        <v>50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7"/>
      <c r="Z33" s="147"/>
      <c r="AA33" s="147"/>
      <c r="AB33" s="147"/>
      <c r="AC33" s="147"/>
      <c r="AD33" s="147"/>
      <c r="AE33" s="147"/>
      <c r="AF33" s="147"/>
      <c r="AG33" s="147" t="s">
        <v>143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243"/>
      <c r="D34" s="244"/>
      <c r="E34" s="244"/>
      <c r="F34" s="244"/>
      <c r="G34" s="244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7"/>
      <c r="Z34" s="147"/>
      <c r="AA34" s="147"/>
      <c r="AB34" s="147"/>
      <c r="AC34" s="147"/>
      <c r="AD34" s="147"/>
      <c r="AE34" s="147"/>
      <c r="AF34" s="147"/>
      <c r="AG34" s="147" t="s">
        <v>156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68">
        <v>6</v>
      </c>
      <c r="B35" s="169" t="s">
        <v>182</v>
      </c>
      <c r="C35" s="179" t="s">
        <v>503</v>
      </c>
      <c r="D35" s="170" t="s">
        <v>184</v>
      </c>
      <c r="E35" s="171">
        <v>980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0</v>
      </c>
      <c r="O35" s="173">
        <f>ROUND(E35*N35,2)</f>
        <v>0</v>
      </c>
      <c r="P35" s="173">
        <v>0</v>
      </c>
      <c r="Q35" s="173">
        <f>ROUND(E35*P35,2)</f>
        <v>0</v>
      </c>
      <c r="R35" s="173" t="s">
        <v>479</v>
      </c>
      <c r="S35" s="173" t="s">
        <v>160</v>
      </c>
      <c r="T35" s="174" t="s">
        <v>160</v>
      </c>
      <c r="U35" s="157">
        <v>1.7999999999999999E-2</v>
      </c>
      <c r="V35" s="157">
        <f>ROUND(E35*U35,2)</f>
        <v>17.64</v>
      </c>
      <c r="W35" s="157"/>
      <c r="X35" s="157" t="s">
        <v>140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141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249" t="s">
        <v>504</v>
      </c>
      <c r="D36" s="250"/>
      <c r="E36" s="250"/>
      <c r="F36" s="250"/>
      <c r="G36" s="250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7"/>
      <c r="Z36" s="147"/>
      <c r="AA36" s="147"/>
      <c r="AB36" s="147"/>
      <c r="AC36" s="147"/>
      <c r="AD36" s="147"/>
      <c r="AE36" s="147"/>
      <c r="AF36" s="147"/>
      <c r="AG36" s="147" t="s">
        <v>252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80" t="s">
        <v>492</v>
      </c>
      <c r="D37" s="159"/>
      <c r="E37" s="160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7"/>
      <c r="Z37" s="147"/>
      <c r="AA37" s="147"/>
      <c r="AB37" s="147"/>
      <c r="AC37" s="147"/>
      <c r="AD37" s="147"/>
      <c r="AE37" s="147"/>
      <c r="AF37" s="147"/>
      <c r="AG37" s="147" t="s">
        <v>143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80" t="s">
        <v>505</v>
      </c>
      <c r="D38" s="159"/>
      <c r="E38" s="160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143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80" t="s">
        <v>506</v>
      </c>
      <c r="D39" s="159"/>
      <c r="E39" s="160">
        <v>980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7"/>
      <c r="Z39" s="147"/>
      <c r="AA39" s="147"/>
      <c r="AB39" s="147"/>
      <c r="AC39" s="147"/>
      <c r="AD39" s="147"/>
      <c r="AE39" s="147"/>
      <c r="AF39" s="147"/>
      <c r="AG39" s="147" t="s">
        <v>143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43"/>
      <c r="D40" s="244"/>
      <c r="E40" s="244"/>
      <c r="F40" s="244"/>
      <c r="G40" s="244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156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2.5" outlineLevel="1" x14ac:dyDescent="0.2">
      <c r="A41" s="168">
        <v>7</v>
      </c>
      <c r="B41" s="169" t="s">
        <v>186</v>
      </c>
      <c r="C41" s="179" t="s">
        <v>507</v>
      </c>
      <c r="D41" s="170" t="s">
        <v>184</v>
      </c>
      <c r="E41" s="171">
        <v>980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73">
        <v>0</v>
      </c>
      <c r="O41" s="173">
        <f>ROUND(E41*N41,2)</f>
        <v>0</v>
      </c>
      <c r="P41" s="173">
        <v>0</v>
      </c>
      <c r="Q41" s="173">
        <f>ROUND(E41*P41,2)</f>
        <v>0</v>
      </c>
      <c r="R41" s="173" t="s">
        <v>508</v>
      </c>
      <c r="S41" s="173" t="s">
        <v>160</v>
      </c>
      <c r="T41" s="174" t="s">
        <v>160</v>
      </c>
      <c r="U41" s="157">
        <v>0.09</v>
      </c>
      <c r="V41" s="157">
        <f>ROUND(E41*U41,2)</f>
        <v>88.2</v>
      </c>
      <c r="W41" s="157"/>
      <c r="X41" s="157" t="s">
        <v>140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141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249" t="s">
        <v>509</v>
      </c>
      <c r="D42" s="250"/>
      <c r="E42" s="250"/>
      <c r="F42" s="250"/>
      <c r="G42" s="250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252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80" t="s">
        <v>492</v>
      </c>
      <c r="D43" s="159"/>
      <c r="E43" s="160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7"/>
      <c r="Z43" s="147"/>
      <c r="AA43" s="147"/>
      <c r="AB43" s="147"/>
      <c r="AC43" s="147"/>
      <c r="AD43" s="147"/>
      <c r="AE43" s="147"/>
      <c r="AF43" s="147"/>
      <c r="AG43" s="147" t="s">
        <v>143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80" t="s">
        <v>506</v>
      </c>
      <c r="D44" s="159"/>
      <c r="E44" s="160">
        <v>980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143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243"/>
      <c r="D45" s="244"/>
      <c r="E45" s="244"/>
      <c r="F45" s="244"/>
      <c r="G45" s="244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7"/>
      <c r="Z45" s="147"/>
      <c r="AA45" s="147"/>
      <c r="AB45" s="147"/>
      <c r="AC45" s="147"/>
      <c r="AD45" s="147"/>
      <c r="AE45" s="147"/>
      <c r="AF45" s="147"/>
      <c r="AG45" s="147" t="s">
        <v>156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2.5" outlineLevel="1" x14ac:dyDescent="0.2">
      <c r="A46" s="168">
        <v>8</v>
      </c>
      <c r="B46" s="169" t="s">
        <v>188</v>
      </c>
      <c r="C46" s="179" t="s">
        <v>483</v>
      </c>
      <c r="D46" s="170" t="s">
        <v>159</v>
      </c>
      <c r="E46" s="171">
        <v>294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73">
        <v>0</v>
      </c>
      <c r="O46" s="173">
        <f>ROUND(E46*N46,2)</f>
        <v>0</v>
      </c>
      <c r="P46" s="173">
        <v>0</v>
      </c>
      <c r="Q46" s="173">
        <f>ROUND(E46*P46,2)</f>
        <v>0</v>
      </c>
      <c r="R46" s="173" t="s">
        <v>484</v>
      </c>
      <c r="S46" s="173" t="s">
        <v>160</v>
      </c>
      <c r="T46" s="174" t="s">
        <v>160</v>
      </c>
      <c r="U46" s="157">
        <v>0</v>
      </c>
      <c r="V46" s="157">
        <f>ROUND(E46*U46,2)</f>
        <v>0</v>
      </c>
      <c r="W46" s="157"/>
      <c r="X46" s="157" t="s">
        <v>190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485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249" t="s">
        <v>486</v>
      </c>
      <c r="D47" s="250"/>
      <c r="E47" s="250"/>
      <c r="F47" s="250"/>
      <c r="G47" s="250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7"/>
      <c r="Z47" s="147"/>
      <c r="AA47" s="147"/>
      <c r="AB47" s="147"/>
      <c r="AC47" s="147"/>
      <c r="AD47" s="147"/>
      <c r="AE47" s="147"/>
      <c r="AF47" s="147"/>
      <c r="AG47" s="147" t="s">
        <v>252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76" t="str">
        <f>C47</f>
        <v>popř. lesní půdy s naložením, vodorovným přemístěním a složením na hromady nebo se zpětným přemístěním a rozprostřením.</v>
      </c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258" t="s">
        <v>192</v>
      </c>
      <c r="D48" s="259"/>
      <c r="E48" s="259"/>
      <c r="F48" s="259"/>
      <c r="G48" s="259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7"/>
      <c r="Z48" s="147"/>
      <c r="AA48" s="147"/>
      <c r="AB48" s="147"/>
      <c r="AC48" s="147"/>
      <c r="AD48" s="147"/>
      <c r="AE48" s="147"/>
      <c r="AF48" s="147"/>
      <c r="AG48" s="147" t="s">
        <v>181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80" t="s">
        <v>492</v>
      </c>
      <c r="D49" s="159"/>
      <c r="E49" s="160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7"/>
      <c r="Z49" s="147"/>
      <c r="AA49" s="147"/>
      <c r="AB49" s="147"/>
      <c r="AC49" s="147"/>
      <c r="AD49" s="147"/>
      <c r="AE49" s="147"/>
      <c r="AF49" s="147"/>
      <c r="AG49" s="147" t="s">
        <v>143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180" t="s">
        <v>493</v>
      </c>
      <c r="D50" s="159"/>
      <c r="E50" s="160">
        <v>294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7"/>
      <c r="Z50" s="147"/>
      <c r="AA50" s="147"/>
      <c r="AB50" s="147"/>
      <c r="AC50" s="147"/>
      <c r="AD50" s="147"/>
      <c r="AE50" s="147"/>
      <c r="AF50" s="147"/>
      <c r="AG50" s="147" t="s">
        <v>143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243"/>
      <c r="D51" s="244"/>
      <c r="E51" s="244"/>
      <c r="F51" s="244"/>
      <c r="G51" s="244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7"/>
      <c r="Z51" s="147"/>
      <c r="AA51" s="147"/>
      <c r="AB51" s="147"/>
      <c r="AC51" s="147"/>
      <c r="AD51" s="147"/>
      <c r="AE51" s="147"/>
      <c r="AF51" s="147"/>
      <c r="AG51" s="147" t="s">
        <v>156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68">
        <v>9</v>
      </c>
      <c r="B52" s="169" t="s">
        <v>510</v>
      </c>
      <c r="C52" s="179" t="s">
        <v>511</v>
      </c>
      <c r="D52" s="170" t="s">
        <v>195</v>
      </c>
      <c r="E52" s="171">
        <v>5.88</v>
      </c>
      <c r="F52" s="172"/>
      <c r="G52" s="173">
        <f>ROUND(E52*F52,2)</f>
        <v>0</v>
      </c>
      <c r="H52" s="172"/>
      <c r="I52" s="173">
        <f>ROUND(E52*H52,2)</f>
        <v>0</v>
      </c>
      <c r="J52" s="172"/>
      <c r="K52" s="173">
        <f>ROUND(E52*J52,2)</f>
        <v>0</v>
      </c>
      <c r="L52" s="173">
        <v>21</v>
      </c>
      <c r="M52" s="173">
        <f>G52*(1+L52/100)</f>
        <v>0</v>
      </c>
      <c r="N52" s="173">
        <v>1</v>
      </c>
      <c r="O52" s="173">
        <f>ROUND(E52*N52,2)</f>
        <v>5.88</v>
      </c>
      <c r="P52" s="173">
        <v>0</v>
      </c>
      <c r="Q52" s="173">
        <f>ROUND(E52*P52,2)</f>
        <v>0</v>
      </c>
      <c r="R52" s="173" t="s">
        <v>196</v>
      </c>
      <c r="S52" s="173" t="s">
        <v>160</v>
      </c>
      <c r="T52" s="174" t="s">
        <v>160</v>
      </c>
      <c r="U52" s="157">
        <v>0</v>
      </c>
      <c r="V52" s="157">
        <f>ROUND(E52*U52,2)</f>
        <v>0</v>
      </c>
      <c r="W52" s="157"/>
      <c r="X52" s="157" t="s">
        <v>197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489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80" t="s">
        <v>492</v>
      </c>
      <c r="D53" s="159"/>
      <c r="E53" s="160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7"/>
      <c r="Z53" s="147"/>
      <c r="AA53" s="147"/>
      <c r="AB53" s="147"/>
      <c r="AC53" s="147"/>
      <c r="AD53" s="147"/>
      <c r="AE53" s="147"/>
      <c r="AF53" s="147"/>
      <c r="AG53" s="147" t="s">
        <v>143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180" t="s">
        <v>512</v>
      </c>
      <c r="D54" s="159"/>
      <c r="E54" s="160">
        <v>5.88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7"/>
      <c r="Z54" s="147"/>
      <c r="AA54" s="147"/>
      <c r="AB54" s="147"/>
      <c r="AC54" s="147"/>
      <c r="AD54" s="147"/>
      <c r="AE54" s="147"/>
      <c r="AF54" s="147"/>
      <c r="AG54" s="147" t="s">
        <v>143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243"/>
      <c r="D55" s="244"/>
      <c r="E55" s="244"/>
      <c r="F55" s="244"/>
      <c r="G55" s="244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7"/>
      <c r="Z55" s="147"/>
      <c r="AA55" s="147"/>
      <c r="AB55" s="147"/>
      <c r="AC55" s="147"/>
      <c r="AD55" s="147"/>
      <c r="AE55" s="147"/>
      <c r="AF55" s="147"/>
      <c r="AG55" s="147" t="s">
        <v>156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x14ac:dyDescent="0.2">
      <c r="A56" s="162" t="s">
        <v>133</v>
      </c>
      <c r="B56" s="163" t="s">
        <v>61</v>
      </c>
      <c r="C56" s="178" t="s">
        <v>62</v>
      </c>
      <c r="D56" s="164"/>
      <c r="E56" s="165"/>
      <c r="F56" s="166"/>
      <c r="G56" s="166">
        <f>SUMIF(AG57:AG69,"&lt;&gt;NOR",G57:G69)</f>
        <v>0</v>
      </c>
      <c r="H56" s="166"/>
      <c r="I56" s="166">
        <f>SUM(I57:I69)</f>
        <v>0</v>
      </c>
      <c r="J56" s="166"/>
      <c r="K56" s="166">
        <f>SUM(K57:K69)</f>
        <v>0</v>
      </c>
      <c r="L56" s="166"/>
      <c r="M56" s="166">
        <f>SUM(M57:M69)</f>
        <v>0</v>
      </c>
      <c r="N56" s="166"/>
      <c r="O56" s="166">
        <f>SUM(O57:O69)</f>
        <v>1.66</v>
      </c>
      <c r="P56" s="166"/>
      <c r="Q56" s="166">
        <f>SUM(Q57:Q69)</f>
        <v>0</v>
      </c>
      <c r="R56" s="166"/>
      <c r="S56" s="166"/>
      <c r="T56" s="167"/>
      <c r="U56" s="161"/>
      <c r="V56" s="161">
        <f>SUM(V57:V69)</f>
        <v>8.49</v>
      </c>
      <c r="W56" s="161"/>
      <c r="X56" s="161"/>
      <c r="AG56" t="s">
        <v>134</v>
      </c>
    </row>
    <row r="57" spans="1:60" outlineLevel="1" x14ac:dyDescent="0.2">
      <c r="A57" s="168">
        <v>10</v>
      </c>
      <c r="B57" s="169" t="s">
        <v>513</v>
      </c>
      <c r="C57" s="179" t="s">
        <v>514</v>
      </c>
      <c r="D57" s="170" t="s">
        <v>159</v>
      </c>
      <c r="E57" s="171">
        <v>0.5625</v>
      </c>
      <c r="F57" s="172"/>
      <c r="G57" s="173">
        <f>ROUND(E57*F57,2)</f>
        <v>0</v>
      </c>
      <c r="H57" s="172"/>
      <c r="I57" s="173">
        <f>ROUND(E57*H57,2)</f>
        <v>0</v>
      </c>
      <c r="J57" s="172"/>
      <c r="K57" s="173">
        <f>ROUND(E57*J57,2)</f>
        <v>0</v>
      </c>
      <c r="L57" s="173">
        <v>21</v>
      </c>
      <c r="M57" s="173">
        <f>G57*(1+L57/100)</f>
        <v>0</v>
      </c>
      <c r="N57" s="173">
        <v>2.5249999999999999</v>
      </c>
      <c r="O57" s="173">
        <f>ROUND(E57*N57,2)</f>
        <v>1.42</v>
      </c>
      <c r="P57" s="173">
        <v>0</v>
      </c>
      <c r="Q57" s="173">
        <f>ROUND(E57*P57,2)</f>
        <v>0</v>
      </c>
      <c r="R57" s="173" t="s">
        <v>250</v>
      </c>
      <c r="S57" s="173" t="s">
        <v>160</v>
      </c>
      <c r="T57" s="174" t="s">
        <v>160</v>
      </c>
      <c r="U57" s="157">
        <v>0.48</v>
      </c>
      <c r="V57" s="157">
        <f>ROUND(E57*U57,2)</f>
        <v>0.27</v>
      </c>
      <c r="W57" s="157"/>
      <c r="X57" s="157" t="s">
        <v>140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141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80" t="s">
        <v>515</v>
      </c>
      <c r="D58" s="159"/>
      <c r="E58" s="160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7"/>
      <c r="Z58" s="147"/>
      <c r="AA58" s="147"/>
      <c r="AB58" s="147"/>
      <c r="AC58" s="147"/>
      <c r="AD58" s="147"/>
      <c r="AE58" s="147"/>
      <c r="AF58" s="147"/>
      <c r="AG58" s="147" t="s">
        <v>143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80" t="s">
        <v>516</v>
      </c>
      <c r="D59" s="159"/>
      <c r="E59" s="160">
        <v>0.5625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7"/>
      <c r="Z59" s="147"/>
      <c r="AA59" s="147"/>
      <c r="AB59" s="147"/>
      <c r="AC59" s="147"/>
      <c r="AD59" s="147"/>
      <c r="AE59" s="147"/>
      <c r="AF59" s="147"/>
      <c r="AG59" s="147" t="s">
        <v>143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243"/>
      <c r="D60" s="244"/>
      <c r="E60" s="244"/>
      <c r="F60" s="244"/>
      <c r="G60" s="244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156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68">
        <v>11</v>
      </c>
      <c r="B61" s="169" t="s">
        <v>217</v>
      </c>
      <c r="C61" s="179" t="s">
        <v>517</v>
      </c>
      <c r="D61" s="170" t="s">
        <v>184</v>
      </c>
      <c r="E61" s="171">
        <v>6</v>
      </c>
      <c r="F61" s="172"/>
      <c r="G61" s="173">
        <f>ROUND(E61*F61,2)</f>
        <v>0</v>
      </c>
      <c r="H61" s="172"/>
      <c r="I61" s="173">
        <f>ROUND(E61*H61,2)</f>
        <v>0</v>
      </c>
      <c r="J61" s="172"/>
      <c r="K61" s="173">
        <f>ROUND(E61*J61,2)</f>
        <v>0</v>
      </c>
      <c r="L61" s="173">
        <v>21</v>
      </c>
      <c r="M61" s="173">
        <f>G61*(1+L61/100)</f>
        <v>0</v>
      </c>
      <c r="N61" s="173">
        <v>3.9199999999999999E-2</v>
      </c>
      <c r="O61" s="173">
        <f>ROUND(E61*N61,2)</f>
        <v>0.24</v>
      </c>
      <c r="P61" s="173">
        <v>0</v>
      </c>
      <c r="Q61" s="173">
        <f>ROUND(E61*P61,2)</f>
        <v>0</v>
      </c>
      <c r="R61" s="173" t="s">
        <v>250</v>
      </c>
      <c r="S61" s="173" t="s">
        <v>160</v>
      </c>
      <c r="T61" s="174" t="s">
        <v>160</v>
      </c>
      <c r="U61" s="157">
        <v>1.05</v>
      </c>
      <c r="V61" s="157">
        <f>ROUND(E61*U61,2)</f>
        <v>6.3</v>
      </c>
      <c r="W61" s="157"/>
      <c r="X61" s="157" t="s">
        <v>140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141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1" x14ac:dyDescent="0.2">
      <c r="A62" s="154"/>
      <c r="B62" s="155"/>
      <c r="C62" s="249" t="s">
        <v>518</v>
      </c>
      <c r="D62" s="250"/>
      <c r="E62" s="250"/>
      <c r="F62" s="250"/>
      <c r="G62" s="250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7"/>
      <c r="Z62" s="147"/>
      <c r="AA62" s="147"/>
      <c r="AB62" s="147"/>
      <c r="AC62" s="147"/>
      <c r="AD62" s="147"/>
      <c r="AE62" s="147"/>
      <c r="AF62" s="147"/>
      <c r="AG62" s="147" t="s">
        <v>252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76" t="str">
        <f>C62</f>
        <v>bednění svislé nebo šikmé (odkloněné), půdorysně přímé nebo zalomené, stěn základových patek ve volných nebo zapažených jámách, rýhách, šachtách, včetně případných vzpěr,</v>
      </c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80" t="s">
        <v>515</v>
      </c>
      <c r="D63" s="159"/>
      <c r="E63" s="160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7"/>
      <c r="Z63" s="147"/>
      <c r="AA63" s="147"/>
      <c r="AB63" s="147"/>
      <c r="AC63" s="147"/>
      <c r="AD63" s="147"/>
      <c r="AE63" s="147"/>
      <c r="AF63" s="147"/>
      <c r="AG63" s="147" t="s">
        <v>143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80" t="s">
        <v>519</v>
      </c>
      <c r="D64" s="159"/>
      <c r="E64" s="160">
        <v>6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143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243"/>
      <c r="D65" s="244"/>
      <c r="E65" s="244"/>
      <c r="F65" s="244"/>
      <c r="G65" s="244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7"/>
      <c r="Z65" s="147"/>
      <c r="AA65" s="147"/>
      <c r="AB65" s="147"/>
      <c r="AC65" s="147"/>
      <c r="AD65" s="147"/>
      <c r="AE65" s="147"/>
      <c r="AF65" s="147"/>
      <c r="AG65" s="147" t="s">
        <v>156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68">
        <v>12</v>
      </c>
      <c r="B66" s="169" t="s">
        <v>520</v>
      </c>
      <c r="C66" s="179" t="s">
        <v>521</v>
      </c>
      <c r="D66" s="170" t="s">
        <v>184</v>
      </c>
      <c r="E66" s="171">
        <v>6</v>
      </c>
      <c r="F66" s="172"/>
      <c r="G66" s="173">
        <f>ROUND(E66*F66,2)</f>
        <v>0</v>
      </c>
      <c r="H66" s="172"/>
      <c r="I66" s="173">
        <f>ROUND(E66*H66,2)</f>
        <v>0</v>
      </c>
      <c r="J66" s="172"/>
      <c r="K66" s="173">
        <f>ROUND(E66*J66,2)</f>
        <v>0</v>
      </c>
      <c r="L66" s="173">
        <v>21</v>
      </c>
      <c r="M66" s="173">
        <f>G66*(1+L66/100)</f>
        <v>0</v>
      </c>
      <c r="N66" s="173">
        <v>0</v>
      </c>
      <c r="O66" s="173">
        <f>ROUND(E66*N66,2)</f>
        <v>0</v>
      </c>
      <c r="P66" s="173">
        <v>0</v>
      </c>
      <c r="Q66" s="173">
        <f>ROUND(E66*P66,2)</f>
        <v>0</v>
      </c>
      <c r="R66" s="173" t="s">
        <v>522</v>
      </c>
      <c r="S66" s="173" t="s">
        <v>160</v>
      </c>
      <c r="T66" s="174" t="s">
        <v>160</v>
      </c>
      <c r="U66" s="157">
        <v>0.32</v>
      </c>
      <c r="V66" s="157">
        <f>ROUND(E66*U66,2)</f>
        <v>1.92</v>
      </c>
      <c r="W66" s="157"/>
      <c r="X66" s="157" t="s">
        <v>140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141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80" t="s">
        <v>515</v>
      </c>
      <c r="D67" s="159"/>
      <c r="E67" s="160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7"/>
      <c r="Z67" s="147"/>
      <c r="AA67" s="147"/>
      <c r="AB67" s="147"/>
      <c r="AC67" s="147"/>
      <c r="AD67" s="147"/>
      <c r="AE67" s="147"/>
      <c r="AF67" s="147"/>
      <c r="AG67" s="147" t="s">
        <v>143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80" t="s">
        <v>519</v>
      </c>
      <c r="D68" s="159"/>
      <c r="E68" s="160">
        <v>6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7"/>
      <c r="Z68" s="147"/>
      <c r="AA68" s="147"/>
      <c r="AB68" s="147"/>
      <c r="AC68" s="147"/>
      <c r="AD68" s="147"/>
      <c r="AE68" s="147"/>
      <c r="AF68" s="147"/>
      <c r="AG68" s="147" t="s">
        <v>143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243"/>
      <c r="D69" s="244"/>
      <c r="E69" s="244"/>
      <c r="F69" s="244"/>
      <c r="G69" s="244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7"/>
      <c r="Z69" s="147"/>
      <c r="AA69" s="147"/>
      <c r="AB69" s="147"/>
      <c r="AC69" s="147"/>
      <c r="AD69" s="147"/>
      <c r="AE69" s="147"/>
      <c r="AF69" s="147"/>
      <c r="AG69" s="147" t="s">
        <v>156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x14ac:dyDescent="0.2">
      <c r="A70" s="162" t="s">
        <v>133</v>
      </c>
      <c r="B70" s="163" t="s">
        <v>65</v>
      </c>
      <c r="C70" s="178" t="s">
        <v>66</v>
      </c>
      <c r="D70" s="164"/>
      <c r="E70" s="165"/>
      <c r="F70" s="166"/>
      <c r="G70" s="166">
        <f>SUMIF(AG71:AG110,"&lt;&gt;NOR",G71:G110)</f>
        <v>0</v>
      </c>
      <c r="H70" s="166"/>
      <c r="I70" s="166">
        <f>SUM(I71:I110)</f>
        <v>0</v>
      </c>
      <c r="J70" s="166"/>
      <c r="K70" s="166">
        <f>SUM(K71:K110)</f>
        <v>0</v>
      </c>
      <c r="L70" s="166"/>
      <c r="M70" s="166">
        <f>SUM(M71:M110)</f>
        <v>0</v>
      </c>
      <c r="N70" s="166"/>
      <c r="O70" s="166">
        <f>SUM(O71:O110)</f>
        <v>1092.74</v>
      </c>
      <c r="P70" s="166"/>
      <c r="Q70" s="166">
        <f>SUM(Q71:Q110)</f>
        <v>0</v>
      </c>
      <c r="R70" s="166"/>
      <c r="S70" s="166"/>
      <c r="T70" s="167"/>
      <c r="U70" s="161"/>
      <c r="V70" s="161">
        <f>SUM(V71:V110)</f>
        <v>146.46999999999997</v>
      </c>
      <c r="W70" s="161"/>
      <c r="X70" s="161"/>
      <c r="AG70" t="s">
        <v>134</v>
      </c>
    </row>
    <row r="71" spans="1:60" outlineLevel="1" x14ac:dyDescent="0.2">
      <c r="A71" s="168">
        <v>13</v>
      </c>
      <c r="B71" s="169" t="s">
        <v>523</v>
      </c>
      <c r="C71" s="179" t="s">
        <v>524</v>
      </c>
      <c r="D71" s="170" t="s">
        <v>184</v>
      </c>
      <c r="E71" s="171">
        <v>34.1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73">
        <v>5.0000000000000001E-4</v>
      </c>
      <c r="O71" s="173">
        <f>ROUND(E71*N71,2)</f>
        <v>0.02</v>
      </c>
      <c r="P71" s="173">
        <v>0</v>
      </c>
      <c r="Q71" s="173">
        <f>ROUND(E71*P71,2)</f>
        <v>0</v>
      </c>
      <c r="R71" s="173" t="s">
        <v>525</v>
      </c>
      <c r="S71" s="173" t="s">
        <v>160</v>
      </c>
      <c r="T71" s="174" t="s">
        <v>160</v>
      </c>
      <c r="U71" s="157">
        <v>0.09</v>
      </c>
      <c r="V71" s="157">
        <f>ROUND(E71*U71,2)</f>
        <v>3.07</v>
      </c>
      <c r="W71" s="157"/>
      <c r="X71" s="157" t="s">
        <v>140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141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80" t="s">
        <v>492</v>
      </c>
      <c r="D72" s="159"/>
      <c r="E72" s="160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7"/>
      <c r="Z72" s="147"/>
      <c r="AA72" s="147"/>
      <c r="AB72" s="147"/>
      <c r="AC72" s="147"/>
      <c r="AD72" s="147"/>
      <c r="AE72" s="147"/>
      <c r="AF72" s="147"/>
      <c r="AG72" s="147" t="s">
        <v>143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80" t="s">
        <v>526</v>
      </c>
      <c r="D73" s="159"/>
      <c r="E73" s="160">
        <v>34.1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7"/>
      <c r="Z73" s="147"/>
      <c r="AA73" s="147"/>
      <c r="AB73" s="147"/>
      <c r="AC73" s="147"/>
      <c r="AD73" s="147"/>
      <c r="AE73" s="147"/>
      <c r="AF73" s="147"/>
      <c r="AG73" s="147" t="s">
        <v>143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243"/>
      <c r="D74" s="244"/>
      <c r="E74" s="244"/>
      <c r="F74" s="244"/>
      <c r="G74" s="244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7"/>
      <c r="Z74" s="147"/>
      <c r="AA74" s="147"/>
      <c r="AB74" s="147"/>
      <c r="AC74" s="147"/>
      <c r="AD74" s="147"/>
      <c r="AE74" s="147"/>
      <c r="AF74" s="147"/>
      <c r="AG74" s="147" t="s">
        <v>156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t="22.5" outlineLevel="1" x14ac:dyDescent="0.2">
      <c r="A75" s="168">
        <v>14</v>
      </c>
      <c r="B75" s="169" t="s">
        <v>527</v>
      </c>
      <c r="C75" s="179" t="s">
        <v>528</v>
      </c>
      <c r="D75" s="170" t="s">
        <v>184</v>
      </c>
      <c r="E75" s="171">
        <v>980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73">
        <v>0.378</v>
      </c>
      <c r="O75" s="173">
        <f>ROUND(E75*N75,2)</f>
        <v>370.44</v>
      </c>
      <c r="P75" s="173">
        <v>0</v>
      </c>
      <c r="Q75" s="173">
        <f>ROUND(E75*P75,2)</f>
        <v>0</v>
      </c>
      <c r="R75" s="173" t="s">
        <v>529</v>
      </c>
      <c r="S75" s="173" t="s">
        <v>160</v>
      </c>
      <c r="T75" s="174" t="s">
        <v>160</v>
      </c>
      <c r="U75" s="157">
        <v>0.03</v>
      </c>
      <c r="V75" s="157">
        <f>ROUND(E75*U75,2)</f>
        <v>29.4</v>
      </c>
      <c r="W75" s="157"/>
      <c r="X75" s="157" t="s">
        <v>140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80" t="s">
        <v>492</v>
      </c>
      <c r="D76" s="159"/>
      <c r="E76" s="160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7"/>
      <c r="Z76" s="147"/>
      <c r="AA76" s="147"/>
      <c r="AB76" s="147"/>
      <c r="AC76" s="147"/>
      <c r="AD76" s="147"/>
      <c r="AE76" s="147"/>
      <c r="AF76" s="147"/>
      <c r="AG76" s="147" t="s">
        <v>143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80" t="s">
        <v>506</v>
      </c>
      <c r="D77" s="159"/>
      <c r="E77" s="160">
        <v>980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7"/>
      <c r="Z77" s="147"/>
      <c r="AA77" s="147"/>
      <c r="AB77" s="147"/>
      <c r="AC77" s="147"/>
      <c r="AD77" s="147"/>
      <c r="AE77" s="147"/>
      <c r="AF77" s="147"/>
      <c r="AG77" s="147" t="s">
        <v>143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243"/>
      <c r="D78" s="244"/>
      <c r="E78" s="244"/>
      <c r="F78" s="244"/>
      <c r="G78" s="244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156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2.5" outlineLevel="1" x14ac:dyDescent="0.2">
      <c r="A79" s="168">
        <v>15</v>
      </c>
      <c r="B79" s="169" t="s">
        <v>530</v>
      </c>
      <c r="C79" s="179" t="s">
        <v>531</v>
      </c>
      <c r="D79" s="170" t="s">
        <v>184</v>
      </c>
      <c r="E79" s="171">
        <v>980</v>
      </c>
      <c r="F79" s="172"/>
      <c r="G79" s="173">
        <f>ROUND(E79*F79,2)</f>
        <v>0</v>
      </c>
      <c r="H79" s="172"/>
      <c r="I79" s="173">
        <f>ROUND(E79*H79,2)</f>
        <v>0</v>
      </c>
      <c r="J79" s="172"/>
      <c r="K79" s="173">
        <f>ROUND(E79*J79,2)</f>
        <v>0</v>
      </c>
      <c r="L79" s="173">
        <v>21</v>
      </c>
      <c r="M79" s="173">
        <f>G79*(1+L79/100)</f>
        <v>0</v>
      </c>
      <c r="N79" s="173">
        <v>0.441</v>
      </c>
      <c r="O79" s="173">
        <f>ROUND(E79*N79,2)</f>
        <v>432.18</v>
      </c>
      <c r="P79" s="173">
        <v>0</v>
      </c>
      <c r="Q79" s="173">
        <f>ROUND(E79*P79,2)</f>
        <v>0</v>
      </c>
      <c r="R79" s="173" t="s">
        <v>529</v>
      </c>
      <c r="S79" s="173" t="s">
        <v>160</v>
      </c>
      <c r="T79" s="174" t="s">
        <v>160</v>
      </c>
      <c r="U79" s="157">
        <v>0.03</v>
      </c>
      <c r="V79" s="157">
        <f>ROUND(E79*U79,2)</f>
        <v>29.4</v>
      </c>
      <c r="W79" s="157"/>
      <c r="X79" s="157" t="s">
        <v>140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141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80" t="s">
        <v>492</v>
      </c>
      <c r="D80" s="159"/>
      <c r="E80" s="160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143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80" t="s">
        <v>506</v>
      </c>
      <c r="D81" s="159"/>
      <c r="E81" s="160">
        <v>980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7"/>
      <c r="Z81" s="147"/>
      <c r="AA81" s="147"/>
      <c r="AB81" s="147"/>
      <c r="AC81" s="147"/>
      <c r="AD81" s="147"/>
      <c r="AE81" s="147"/>
      <c r="AF81" s="147"/>
      <c r="AG81" s="147" t="s">
        <v>143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243"/>
      <c r="D82" s="244"/>
      <c r="E82" s="244"/>
      <c r="F82" s="244"/>
      <c r="G82" s="244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156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22.5" outlineLevel="1" x14ac:dyDescent="0.2">
      <c r="A83" s="168">
        <v>16</v>
      </c>
      <c r="B83" s="169" t="s">
        <v>532</v>
      </c>
      <c r="C83" s="179" t="s">
        <v>533</v>
      </c>
      <c r="D83" s="170" t="s">
        <v>184</v>
      </c>
      <c r="E83" s="171">
        <v>923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73">
        <v>0.18462999999999999</v>
      </c>
      <c r="O83" s="173">
        <f>ROUND(E83*N83,2)</f>
        <v>170.41</v>
      </c>
      <c r="P83" s="173">
        <v>0</v>
      </c>
      <c r="Q83" s="173">
        <f>ROUND(E83*P83,2)</f>
        <v>0</v>
      </c>
      <c r="R83" s="173" t="s">
        <v>529</v>
      </c>
      <c r="S83" s="173" t="s">
        <v>160</v>
      </c>
      <c r="T83" s="174" t="s">
        <v>160</v>
      </c>
      <c r="U83" s="157">
        <v>6.4000000000000001E-2</v>
      </c>
      <c r="V83" s="157">
        <f>ROUND(E83*U83,2)</f>
        <v>59.07</v>
      </c>
      <c r="W83" s="157"/>
      <c r="X83" s="157" t="s">
        <v>140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141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249" t="s">
        <v>534</v>
      </c>
      <c r="D84" s="250"/>
      <c r="E84" s="250"/>
      <c r="F84" s="250"/>
      <c r="G84" s="250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7"/>
      <c r="Z84" s="147"/>
      <c r="AA84" s="147"/>
      <c r="AB84" s="147"/>
      <c r="AC84" s="147"/>
      <c r="AD84" s="147"/>
      <c r="AE84" s="147"/>
      <c r="AF84" s="147"/>
      <c r="AG84" s="147" t="s">
        <v>252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80" t="s">
        <v>492</v>
      </c>
      <c r="D85" s="159"/>
      <c r="E85" s="160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143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80" t="s">
        <v>535</v>
      </c>
      <c r="D86" s="159"/>
      <c r="E86" s="160">
        <v>923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7"/>
      <c r="Z86" s="147"/>
      <c r="AA86" s="147"/>
      <c r="AB86" s="147"/>
      <c r="AC86" s="147"/>
      <c r="AD86" s="147"/>
      <c r="AE86" s="147"/>
      <c r="AF86" s="147"/>
      <c r="AG86" s="147" t="s">
        <v>143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243"/>
      <c r="D87" s="244"/>
      <c r="E87" s="244"/>
      <c r="F87" s="244"/>
      <c r="G87" s="244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7"/>
      <c r="Z87" s="147"/>
      <c r="AA87" s="147"/>
      <c r="AB87" s="147"/>
      <c r="AC87" s="147"/>
      <c r="AD87" s="147"/>
      <c r="AE87" s="147"/>
      <c r="AF87" s="147"/>
      <c r="AG87" s="147" t="s">
        <v>156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68">
        <v>17</v>
      </c>
      <c r="B88" s="169" t="s">
        <v>536</v>
      </c>
      <c r="C88" s="179" t="s">
        <v>537</v>
      </c>
      <c r="D88" s="170" t="s">
        <v>184</v>
      </c>
      <c r="E88" s="171">
        <v>923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6.0099999999999997E-3</v>
      </c>
      <c r="O88" s="173">
        <f>ROUND(E88*N88,2)</f>
        <v>5.55</v>
      </c>
      <c r="P88" s="173">
        <v>0</v>
      </c>
      <c r="Q88" s="173">
        <f>ROUND(E88*P88,2)</f>
        <v>0</v>
      </c>
      <c r="R88" s="173" t="s">
        <v>529</v>
      </c>
      <c r="S88" s="173" t="s">
        <v>160</v>
      </c>
      <c r="T88" s="174" t="s">
        <v>160</v>
      </c>
      <c r="U88" s="157">
        <v>4.0000000000000001E-3</v>
      </c>
      <c r="V88" s="157">
        <f>ROUND(E88*U88,2)</f>
        <v>3.69</v>
      </c>
      <c r="W88" s="157"/>
      <c r="X88" s="157" t="s">
        <v>140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141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54"/>
      <c r="B89" s="155"/>
      <c r="C89" s="249" t="s">
        <v>538</v>
      </c>
      <c r="D89" s="250"/>
      <c r="E89" s="250"/>
      <c r="F89" s="250"/>
      <c r="G89" s="250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7"/>
      <c r="Z89" s="147"/>
      <c r="AA89" s="147"/>
      <c r="AB89" s="147"/>
      <c r="AC89" s="147"/>
      <c r="AD89" s="147"/>
      <c r="AE89" s="147"/>
      <c r="AF89" s="147"/>
      <c r="AG89" s="147" t="s">
        <v>252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80" t="s">
        <v>492</v>
      </c>
      <c r="D90" s="159"/>
      <c r="E90" s="160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7"/>
      <c r="Z90" s="147"/>
      <c r="AA90" s="147"/>
      <c r="AB90" s="147"/>
      <c r="AC90" s="147"/>
      <c r="AD90" s="147"/>
      <c r="AE90" s="147"/>
      <c r="AF90" s="147"/>
      <c r="AG90" s="147" t="s">
        <v>143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80" t="s">
        <v>535</v>
      </c>
      <c r="D91" s="159"/>
      <c r="E91" s="160">
        <v>923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7"/>
      <c r="Z91" s="147"/>
      <c r="AA91" s="147"/>
      <c r="AB91" s="147"/>
      <c r="AC91" s="147"/>
      <c r="AD91" s="147"/>
      <c r="AE91" s="147"/>
      <c r="AF91" s="147"/>
      <c r="AG91" s="147" t="s">
        <v>143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243"/>
      <c r="D92" s="244"/>
      <c r="E92" s="244"/>
      <c r="F92" s="244"/>
      <c r="G92" s="244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7"/>
      <c r="Z92" s="147"/>
      <c r="AA92" s="147"/>
      <c r="AB92" s="147"/>
      <c r="AC92" s="147"/>
      <c r="AD92" s="147"/>
      <c r="AE92" s="147"/>
      <c r="AF92" s="147"/>
      <c r="AG92" s="147" t="s">
        <v>156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ht="22.5" outlineLevel="1" x14ac:dyDescent="0.2">
      <c r="A93" s="168">
        <v>18</v>
      </c>
      <c r="B93" s="169" t="s">
        <v>539</v>
      </c>
      <c r="C93" s="179" t="s">
        <v>540</v>
      </c>
      <c r="D93" s="170" t="s">
        <v>184</v>
      </c>
      <c r="E93" s="171">
        <v>923</v>
      </c>
      <c r="F93" s="172"/>
      <c r="G93" s="173">
        <f>ROUND(E93*F93,2)</f>
        <v>0</v>
      </c>
      <c r="H93" s="172"/>
      <c r="I93" s="173">
        <f>ROUND(E93*H93,2)</f>
        <v>0</v>
      </c>
      <c r="J93" s="172"/>
      <c r="K93" s="173">
        <f>ROUND(E93*J93,2)</f>
        <v>0</v>
      </c>
      <c r="L93" s="173">
        <v>21</v>
      </c>
      <c r="M93" s="173">
        <f>G93*(1+L93/100)</f>
        <v>0</v>
      </c>
      <c r="N93" s="173">
        <v>5.0000000000000001E-4</v>
      </c>
      <c r="O93" s="173">
        <f>ROUND(E93*N93,2)</f>
        <v>0.46</v>
      </c>
      <c r="P93" s="173">
        <v>0</v>
      </c>
      <c r="Q93" s="173">
        <f>ROUND(E93*P93,2)</f>
        <v>0</v>
      </c>
      <c r="R93" s="173" t="s">
        <v>529</v>
      </c>
      <c r="S93" s="173" t="s">
        <v>160</v>
      </c>
      <c r="T93" s="174" t="s">
        <v>160</v>
      </c>
      <c r="U93" s="157">
        <v>2E-3</v>
      </c>
      <c r="V93" s="157">
        <f>ROUND(E93*U93,2)</f>
        <v>1.85</v>
      </c>
      <c r="W93" s="157"/>
      <c r="X93" s="157" t="s">
        <v>140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141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80" t="s">
        <v>492</v>
      </c>
      <c r="D94" s="159"/>
      <c r="E94" s="160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7"/>
      <c r="Z94" s="147"/>
      <c r="AA94" s="147"/>
      <c r="AB94" s="147"/>
      <c r="AC94" s="147"/>
      <c r="AD94" s="147"/>
      <c r="AE94" s="147"/>
      <c r="AF94" s="147"/>
      <c r="AG94" s="147" t="s">
        <v>143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80" t="s">
        <v>535</v>
      </c>
      <c r="D95" s="159"/>
      <c r="E95" s="160">
        <v>923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7"/>
      <c r="Z95" s="147"/>
      <c r="AA95" s="147"/>
      <c r="AB95" s="147"/>
      <c r="AC95" s="147"/>
      <c r="AD95" s="147"/>
      <c r="AE95" s="147"/>
      <c r="AF95" s="147"/>
      <c r="AG95" s="147" t="s">
        <v>143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243"/>
      <c r="D96" s="244"/>
      <c r="E96" s="244"/>
      <c r="F96" s="244"/>
      <c r="G96" s="244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7"/>
      <c r="Z96" s="147"/>
      <c r="AA96" s="147"/>
      <c r="AB96" s="147"/>
      <c r="AC96" s="147"/>
      <c r="AD96" s="147"/>
      <c r="AE96" s="147"/>
      <c r="AF96" s="147"/>
      <c r="AG96" s="147" t="s">
        <v>156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1" x14ac:dyDescent="0.2">
      <c r="A97" s="168">
        <v>19</v>
      </c>
      <c r="B97" s="169" t="s">
        <v>541</v>
      </c>
      <c r="C97" s="179" t="s">
        <v>542</v>
      </c>
      <c r="D97" s="170" t="s">
        <v>184</v>
      </c>
      <c r="E97" s="171">
        <v>923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3">
        <v>0.10373</v>
      </c>
      <c r="O97" s="173">
        <f>ROUND(E97*N97,2)</f>
        <v>95.74</v>
      </c>
      <c r="P97" s="173">
        <v>0</v>
      </c>
      <c r="Q97" s="173">
        <f>ROUND(E97*P97,2)</f>
        <v>0</v>
      </c>
      <c r="R97" s="173" t="s">
        <v>529</v>
      </c>
      <c r="S97" s="173" t="s">
        <v>160</v>
      </c>
      <c r="T97" s="174" t="s">
        <v>160</v>
      </c>
      <c r="U97" s="157">
        <v>1.4999999999999999E-2</v>
      </c>
      <c r="V97" s="157">
        <f>ROUND(E97*U97,2)</f>
        <v>13.85</v>
      </c>
      <c r="W97" s="157"/>
      <c r="X97" s="157" t="s">
        <v>140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141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80" t="s">
        <v>492</v>
      </c>
      <c r="D98" s="159"/>
      <c r="E98" s="160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7"/>
      <c r="Z98" s="147"/>
      <c r="AA98" s="147"/>
      <c r="AB98" s="147"/>
      <c r="AC98" s="147"/>
      <c r="AD98" s="147"/>
      <c r="AE98" s="147"/>
      <c r="AF98" s="147"/>
      <c r="AG98" s="147" t="s">
        <v>143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80" t="s">
        <v>535</v>
      </c>
      <c r="D99" s="159"/>
      <c r="E99" s="160">
        <v>923</v>
      </c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7"/>
      <c r="Z99" s="147"/>
      <c r="AA99" s="147"/>
      <c r="AB99" s="147"/>
      <c r="AC99" s="147"/>
      <c r="AD99" s="147"/>
      <c r="AE99" s="147"/>
      <c r="AF99" s="147"/>
      <c r="AG99" s="147" t="s">
        <v>143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243"/>
      <c r="D100" s="244"/>
      <c r="E100" s="244"/>
      <c r="F100" s="244"/>
      <c r="G100" s="244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156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68">
        <v>20</v>
      </c>
      <c r="B101" s="169" t="s">
        <v>543</v>
      </c>
      <c r="C101" s="179" t="s">
        <v>544</v>
      </c>
      <c r="D101" s="170" t="s">
        <v>184</v>
      </c>
      <c r="E101" s="171">
        <v>34.1</v>
      </c>
      <c r="F101" s="172"/>
      <c r="G101" s="173">
        <f>ROUND(E101*F101,2)</f>
        <v>0</v>
      </c>
      <c r="H101" s="172"/>
      <c r="I101" s="173">
        <f>ROUND(E101*H101,2)</f>
        <v>0</v>
      </c>
      <c r="J101" s="172"/>
      <c r="K101" s="173">
        <f>ROUND(E101*J101,2)</f>
        <v>0</v>
      </c>
      <c r="L101" s="173">
        <v>21</v>
      </c>
      <c r="M101" s="173">
        <f>G101*(1+L101/100)</f>
        <v>0</v>
      </c>
      <c r="N101" s="173">
        <v>0.16</v>
      </c>
      <c r="O101" s="173">
        <f>ROUND(E101*N101,2)</f>
        <v>5.46</v>
      </c>
      <c r="P101" s="173">
        <v>0</v>
      </c>
      <c r="Q101" s="173">
        <f>ROUND(E101*P101,2)</f>
        <v>0</v>
      </c>
      <c r="R101" s="173" t="s">
        <v>250</v>
      </c>
      <c r="S101" s="173" t="s">
        <v>160</v>
      </c>
      <c r="T101" s="174" t="s">
        <v>160</v>
      </c>
      <c r="U101" s="157">
        <v>0.18</v>
      </c>
      <c r="V101" s="157">
        <f>ROUND(E101*U101,2)</f>
        <v>6.14</v>
      </c>
      <c r="W101" s="157"/>
      <c r="X101" s="157" t="s">
        <v>140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141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180" t="s">
        <v>492</v>
      </c>
      <c r="D102" s="159"/>
      <c r="E102" s="160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143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80" t="s">
        <v>526</v>
      </c>
      <c r="D103" s="159"/>
      <c r="E103" s="160">
        <v>34.1</v>
      </c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143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54"/>
      <c r="B104" s="155"/>
      <c r="C104" s="243"/>
      <c r="D104" s="244"/>
      <c r="E104" s="244"/>
      <c r="F104" s="244"/>
      <c r="G104" s="244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156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68">
        <v>21</v>
      </c>
      <c r="B105" s="169" t="s">
        <v>545</v>
      </c>
      <c r="C105" s="179" t="s">
        <v>546</v>
      </c>
      <c r="D105" s="170" t="s">
        <v>249</v>
      </c>
      <c r="E105" s="171">
        <v>40</v>
      </c>
      <c r="F105" s="172"/>
      <c r="G105" s="173">
        <f>ROUND(E105*F105,2)</f>
        <v>0</v>
      </c>
      <c r="H105" s="172"/>
      <c r="I105" s="173">
        <f>ROUND(E105*H105,2)</f>
        <v>0</v>
      </c>
      <c r="J105" s="172"/>
      <c r="K105" s="173">
        <f>ROUND(E105*J105,2)</f>
        <v>0</v>
      </c>
      <c r="L105" s="173">
        <v>21</v>
      </c>
      <c r="M105" s="173">
        <f>G105*(1+L105/100)</f>
        <v>0</v>
      </c>
      <c r="N105" s="173">
        <v>0.27712999999999999</v>
      </c>
      <c r="O105" s="173">
        <f>ROUND(E105*N105,2)</f>
        <v>11.09</v>
      </c>
      <c r="P105" s="173">
        <v>0</v>
      </c>
      <c r="Q105" s="173">
        <f>ROUND(E105*P105,2)</f>
        <v>0</v>
      </c>
      <c r="R105" s="173"/>
      <c r="S105" s="173" t="s">
        <v>138</v>
      </c>
      <c r="T105" s="174" t="s">
        <v>547</v>
      </c>
      <c r="U105" s="157">
        <v>0</v>
      </c>
      <c r="V105" s="157">
        <f>ROUND(E105*U105,2)</f>
        <v>0</v>
      </c>
      <c r="W105" s="157"/>
      <c r="X105" s="157" t="s">
        <v>140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141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80" t="s">
        <v>492</v>
      </c>
      <c r="D106" s="159"/>
      <c r="E106" s="160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143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180" t="s">
        <v>548</v>
      </c>
      <c r="D107" s="159"/>
      <c r="E107" s="160">
        <v>40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143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243"/>
      <c r="D108" s="244"/>
      <c r="E108" s="244"/>
      <c r="F108" s="244"/>
      <c r="G108" s="244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156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68">
        <v>22</v>
      </c>
      <c r="B109" s="169" t="s">
        <v>549</v>
      </c>
      <c r="C109" s="179" t="s">
        <v>550</v>
      </c>
      <c r="D109" s="170" t="s">
        <v>395</v>
      </c>
      <c r="E109" s="171">
        <v>5</v>
      </c>
      <c r="F109" s="172"/>
      <c r="G109" s="173">
        <f>ROUND(E109*F109,2)</f>
        <v>0</v>
      </c>
      <c r="H109" s="172"/>
      <c r="I109" s="173">
        <f>ROUND(E109*H109,2)</f>
        <v>0</v>
      </c>
      <c r="J109" s="172"/>
      <c r="K109" s="173">
        <f>ROUND(E109*J109,2)</f>
        <v>0</v>
      </c>
      <c r="L109" s="173">
        <v>21</v>
      </c>
      <c r="M109" s="173">
        <f>G109*(1+L109/100)</f>
        <v>0</v>
      </c>
      <c r="N109" s="173">
        <v>0.27712999999999999</v>
      </c>
      <c r="O109" s="173">
        <f>ROUND(E109*N109,2)</f>
        <v>1.39</v>
      </c>
      <c r="P109" s="173">
        <v>0</v>
      </c>
      <c r="Q109" s="173">
        <f>ROUND(E109*P109,2)</f>
        <v>0</v>
      </c>
      <c r="R109" s="173"/>
      <c r="S109" s="173" t="s">
        <v>138</v>
      </c>
      <c r="T109" s="174" t="s">
        <v>139</v>
      </c>
      <c r="U109" s="157">
        <v>0</v>
      </c>
      <c r="V109" s="157">
        <f>ROUND(E109*U109,2)</f>
        <v>0</v>
      </c>
      <c r="W109" s="157"/>
      <c r="X109" s="157" t="s">
        <v>140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141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245"/>
      <c r="D110" s="246"/>
      <c r="E110" s="246"/>
      <c r="F110" s="246"/>
      <c r="G110" s="246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156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x14ac:dyDescent="0.2">
      <c r="A111" s="162" t="s">
        <v>133</v>
      </c>
      <c r="B111" s="163" t="s">
        <v>69</v>
      </c>
      <c r="C111" s="178" t="s">
        <v>70</v>
      </c>
      <c r="D111" s="164"/>
      <c r="E111" s="165"/>
      <c r="F111" s="166"/>
      <c r="G111" s="166">
        <f>SUMIF(AG112:AG153,"&lt;&gt;NOR",G112:G153)</f>
        <v>0</v>
      </c>
      <c r="H111" s="166"/>
      <c r="I111" s="166">
        <f>SUM(I112:I153)</f>
        <v>0</v>
      </c>
      <c r="J111" s="166"/>
      <c r="K111" s="166">
        <f>SUM(K112:K153)</f>
        <v>0</v>
      </c>
      <c r="L111" s="166"/>
      <c r="M111" s="166">
        <f>SUM(M112:M153)</f>
        <v>0</v>
      </c>
      <c r="N111" s="166"/>
      <c r="O111" s="166">
        <f>SUM(O112:O153)</f>
        <v>120.23000000000002</v>
      </c>
      <c r="P111" s="166"/>
      <c r="Q111" s="166">
        <f>SUM(Q112:Q153)</f>
        <v>0</v>
      </c>
      <c r="R111" s="166"/>
      <c r="S111" s="166"/>
      <c r="T111" s="167"/>
      <c r="U111" s="161"/>
      <c r="V111" s="161">
        <f>SUM(V112:V153)</f>
        <v>114.79</v>
      </c>
      <c r="W111" s="161"/>
      <c r="X111" s="161"/>
      <c r="AG111" t="s">
        <v>134</v>
      </c>
    </row>
    <row r="112" spans="1:60" ht="22.5" outlineLevel="1" x14ac:dyDescent="0.2">
      <c r="A112" s="168">
        <v>23</v>
      </c>
      <c r="B112" s="169" t="s">
        <v>551</v>
      </c>
      <c r="C112" s="179" t="s">
        <v>552</v>
      </c>
      <c r="D112" s="170" t="s">
        <v>249</v>
      </c>
      <c r="E112" s="171">
        <v>211</v>
      </c>
      <c r="F112" s="172"/>
      <c r="G112" s="173">
        <f>ROUND(E112*F112,2)</f>
        <v>0</v>
      </c>
      <c r="H112" s="172"/>
      <c r="I112" s="173">
        <f>ROUND(E112*H112,2)</f>
        <v>0</v>
      </c>
      <c r="J112" s="172"/>
      <c r="K112" s="173">
        <f>ROUND(E112*J112,2)</f>
        <v>0</v>
      </c>
      <c r="L112" s="173">
        <v>21</v>
      </c>
      <c r="M112" s="173">
        <f>G112*(1+L112/100)</f>
        <v>0</v>
      </c>
      <c r="N112" s="173">
        <v>0.188</v>
      </c>
      <c r="O112" s="173">
        <f>ROUND(E112*N112,2)</f>
        <v>39.67</v>
      </c>
      <c r="P112" s="173">
        <v>0</v>
      </c>
      <c r="Q112" s="173">
        <f>ROUND(E112*P112,2)</f>
        <v>0</v>
      </c>
      <c r="R112" s="173" t="s">
        <v>529</v>
      </c>
      <c r="S112" s="173" t="s">
        <v>160</v>
      </c>
      <c r="T112" s="174" t="s">
        <v>160</v>
      </c>
      <c r="U112" s="157">
        <v>0.27</v>
      </c>
      <c r="V112" s="157">
        <f>ROUND(E112*U112,2)</f>
        <v>56.97</v>
      </c>
      <c r="W112" s="157"/>
      <c r="X112" s="157" t="s">
        <v>140</v>
      </c>
      <c r="Y112" s="147"/>
      <c r="Z112" s="147"/>
      <c r="AA112" s="147"/>
      <c r="AB112" s="147"/>
      <c r="AC112" s="147"/>
      <c r="AD112" s="147"/>
      <c r="AE112" s="147"/>
      <c r="AF112" s="147"/>
      <c r="AG112" s="147" t="s">
        <v>141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249" t="s">
        <v>553</v>
      </c>
      <c r="D113" s="250"/>
      <c r="E113" s="250"/>
      <c r="F113" s="250"/>
      <c r="G113" s="250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7"/>
      <c r="Z113" s="147"/>
      <c r="AA113" s="147"/>
      <c r="AB113" s="147"/>
      <c r="AC113" s="147"/>
      <c r="AD113" s="147"/>
      <c r="AE113" s="147"/>
      <c r="AF113" s="147"/>
      <c r="AG113" s="147" t="s">
        <v>252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180" t="s">
        <v>492</v>
      </c>
      <c r="D114" s="159"/>
      <c r="E114" s="160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143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ht="22.5" outlineLevel="1" x14ac:dyDescent="0.2">
      <c r="A115" s="154"/>
      <c r="B115" s="155"/>
      <c r="C115" s="180" t="s">
        <v>554</v>
      </c>
      <c r="D115" s="159"/>
      <c r="E115" s="160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143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80" t="s">
        <v>555</v>
      </c>
      <c r="D116" s="159"/>
      <c r="E116" s="160">
        <v>63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143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ht="22.5" outlineLevel="1" x14ac:dyDescent="0.2">
      <c r="A117" s="154"/>
      <c r="B117" s="155"/>
      <c r="C117" s="180" t="s">
        <v>556</v>
      </c>
      <c r="D117" s="159"/>
      <c r="E117" s="160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143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80" t="s">
        <v>557</v>
      </c>
      <c r="D118" s="159"/>
      <c r="E118" s="160">
        <v>84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143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ht="22.5" outlineLevel="1" x14ac:dyDescent="0.2">
      <c r="A119" s="154"/>
      <c r="B119" s="155"/>
      <c r="C119" s="180" t="s">
        <v>558</v>
      </c>
      <c r="D119" s="159"/>
      <c r="E119" s="160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143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180" t="s">
        <v>559</v>
      </c>
      <c r="D120" s="159"/>
      <c r="E120" s="160">
        <v>64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143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243"/>
      <c r="D121" s="244"/>
      <c r="E121" s="244"/>
      <c r="F121" s="244"/>
      <c r="G121" s="244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156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ht="22.5" outlineLevel="1" x14ac:dyDescent="0.2">
      <c r="A122" s="168">
        <v>24</v>
      </c>
      <c r="B122" s="169" t="s">
        <v>560</v>
      </c>
      <c r="C122" s="179" t="s">
        <v>561</v>
      </c>
      <c r="D122" s="170" t="s">
        <v>249</v>
      </c>
      <c r="E122" s="171">
        <v>89</v>
      </c>
      <c r="F122" s="172"/>
      <c r="G122" s="173">
        <f>ROUND(E122*F122,2)</f>
        <v>0</v>
      </c>
      <c r="H122" s="172"/>
      <c r="I122" s="173">
        <f>ROUND(E122*H122,2)</f>
        <v>0</v>
      </c>
      <c r="J122" s="172"/>
      <c r="K122" s="173">
        <f>ROUND(E122*J122,2)</f>
        <v>0</v>
      </c>
      <c r="L122" s="173">
        <v>21</v>
      </c>
      <c r="M122" s="173">
        <f>G122*(1+L122/100)</f>
        <v>0</v>
      </c>
      <c r="N122" s="173">
        <v>0.11359</v>
      </c>
      <c r="O122" s="173">
        <f>ROUND(E122*N122,2)</f>
        <v>10.11</v>
      </c>
      <c r="P122" s="173">
        <v>0</v>
      </c>
      <c r="Q122" s="173">
        <f>ROUND(E122*P122,2)</f>
        <v>0</v>
      </c>
      <c r="R122" s="173" t="s">
        <v>529</v>
      </c>
      <c r="S122" s="173" t="s">
        <v>160</v>
      </c>
      <c r="T122" s="174" t="s">
        <v>160</v>
      </c>
      <c r="U122" s="157">
        <v>0.26</v>
      </c>
      <c r="V122" s="157">
        <f>ROUND(E122*U122,2)</f>
        <v>23.14</v>
      </c>
      <c r="W122" s="157"/>
      <c r="X122" s="157" t="s">
        <v>140</v>
      </c>
      <c r="Y122" s="147"/>
      <c r="Z122" s="147"/>
      <c r="AA122" s="147"/>
      <c r="AB122" s="147"/>
      <c r="AC122" s="147"/>
      <c r="AD122" s="147"/>
      <c r="AE122" s="147"/>
      <c r="AF122" s="147"/>
      <c r="AG122" s="147" t="s">
        <v>141</v>
      </c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54"/>
      <c r="B123" s="155"/>
      <c r="C123" s="180" t="s">
        <v>492</v>
      </c>
      <c r="D123" s="159"/>
      <c r="E123" s="160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143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80" t="s">
        <v>562</v>
      </c>
      <c r="D124" s="159"/>
      <c r="E124" s="160">
        <v>89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143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243"/>
      <c r="D125" s="244"/>
      <c r="E125" s="244"/>
      <c r="F125" s="244"/>
      <c r="G125" s="244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156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68">
        <v>25</v>
      </c>
      <c r="B126" s="169" t="s">
        <v>563</v>
      </c>
      <c r="C126" s="179" t="s">
        <v>564</v>
      </c>
      <c r="D126" s="170" t="s">
        <v>159</v>
      </c>
      <c r="E126" s="171">
        <v>19.487500000000001</v>
      </c>
      <c r="F126" s="172"/>
      <c r="G126" s="173">
        <f>ROUND(E126*F126,2)</f>
        <v>0</v>
      </c>
      <c r="H126" s="172"/>
      <c r="I126" s="173">
        <f>ROUND(E126*H126,2)</f>
        <v>0</v>
      </c>
      <c r="J126" s="172"/>
      <c r="K126" s="173">
        <f>ROUND(E126*J126,2)</f>
        <v>0</v>
      </c>
      <c r="L126" s="173">
        <v>21</v>
      </c>
      <c r="M126" s="173">
        <f>G126*(1+L126/100)</f>
        <v>0</v>
      </c>
      <c r="N126" s="173">
        <v>2.5249999999999999</v>
      </c>
      <c r="O126" s="173">
        <f>ROUND(E126*N126,2)</f>
        <v>49.21</v>
      </c>
      <c r="P126" s="173">
        <v>0</v>
      </c>
      <c r="Q126" s="173">
        <f>ROUND(E126*P126,2)</f>
        <v>0</v>
      </c>
      <c r="R126" s="173" t="s">
        <v>529</v>
      </c>
      <c r="S126" s="173" t="s">
        <v>160</v>
      </c>
      <c r="T126" s="174" t="s">
        <v>160</v>
      </c>
      <c r="U126" s="157">
        <v>1.44</v>
      </c>
      <c r="V126" s="157">
        <f>ROUND(E126*U126,2)</f>
        <v>28.06</v>
      </c>
      <c r="W126" s="157"/>
      <c r="X126" s="157" t="s">
        <v>140</v>
      </c>
      <c r="Y126" s="147"/>
      <c r="Z126" s="147"/>
      <c r="AA126" s="147"/>
      <c r="AB126" s="147"/>
      <c r="AC126" s="147"/>
      <c r="AD126" s="147"/>
      <c r="AE126" s="147"/>
      <c r="AF126" s="147"/>
      <c r="AG126" s="147" t="s">
        <v>141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249" t="s">
        <v>565</v>
      </c>
      <c r="D127" s="250"/>
      <c r="E127" s="250"/>
      <c r="F127" s="250"/>
      <c r="G127" s="250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7"/>
      <c r="Z127" s="147"/>
      <c r="AA127" s="147"/>
      <c r="AB127" s="147"/>
      <c r="AC127" s="147"/>
      <c r="AD127" s="147"/>
      <c r="AE127" s="147"/>
      <c r="AF127" s="147"/>
      <c r="AG127" s="147" t="s">
        <v>252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80" t="s">
        <v>492</v>
      </c>
      <c r="D128" s="159"/>
      <c r="E128" s="160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143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ht="22.5" outlineLevel="1" x14ac:dyDescent="0.2">
      <c r="A129" s="154"/>
      <c r="B129" s="155"/>
      <c r="C129" s="180" t="s">
        <v>554</v>
      </c>
      <c r="D129" s="159"/>
      <c r="E129" s="160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143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80" t="s">
        <v>566</v>
      </c>
      <c r="D130" s="159"/>
      <c r="E130" s="160">
        <v>3.9375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143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ht="22.5" outlineLevel="1" x14ac:dyDescent="0.2">
      <c r="A131" s="154"/>
      <c r="B131" s="155"/>
      <c r="C131" s="180" t="s">
        <v>556</v>
      </c>
      <c r="D131" s="159"/>
      <c r="E131" s="160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143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54"/>
      <c r="B132" s="155"/>
      <c r="C132" s="180" t="s">
        <v>567</v>
      </c>
      <c r="D132" s="159"/>
      <c r="E132" s="160">
        <v>5.25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143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ht="22.5" outlineLevel="1" x14ac:dyDescent="0.2">
      <c r="A133" s="154"/>
      <c r="B133" s="155"/>
      <c r="C133" s="180" t="s">
        <v>558</v>
      </c>
      <c r="D133" s="159"/>
      <c r="E133" s="160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143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180" t="s">
        <v>568</v>
      </c>
      <c r="D134" s="159"/>
      <c r="E134" s="160">
        <v>4</v>
      </c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143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80" t="s">
        <v>569</v>
      </c>
      <c r="D135" s="159"/>
      <c r="E135" s="160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143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80" t="s">
        <v>570</v>
      </c>
      <c r="D136" s="159"/>
      <c r="E136" s="160">
        <v>3.5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143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180" t="s">
        <v>571</v>
      </c>
      <c r="D137" s="159"/>
      <c r="E137" s="160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143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 x14ac:dyDescent="0.2">
      <c r="A138" s="154"/>
      <c r="B138" s="155"/>
      <c r="C138" s="180" t="s">
        <v>572</v>
      </c>
      <c r="D138" s="159"/>
      <c r="E138" s="160">
        <v>2.8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7"/>
      <c r="Z138" s="147"/>
      <c r="AA138" s="147"/>
      <c r="AB138" s="147"/>
      <c r="AC138" s="147"/>
      <c r="AD138" s="147"/>
      <c r="AE138" s="147"/>
      <c r="AF138" s="147"/>
      <c r="AG138" s="147" t="s">
        <v>143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54"/>
      <c r="B139" s="155"/>
      <c r="C139" s="243"/>
      <c r="D139" s="244"/>
      <c r="E139" s="244"/>
      <c r="F139" s="244"/>
      <c r="G139" s="244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156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68">
        <v>26</v>
      </c>
      <c r="B140" s="169" t="s">
        <v>573</v>
      </c>
      <c r="C140" s="179" t="s">
        <v>574</v>
      </c>
      <c r="D140" s="170" t="s">
        <v>249</v>
      </c>
      <c r="E140" s="171">
        <v>24.5</v>
      </c>
      <c r="F140" s="172"/>
      <c r="G140" s="173">
        <f>ROUND(E140*F140,2)</f>
        <v>0</v>
      </c>
      <c r="H140" s="172"/>
      <c r="I140" s="173">
        <f>ROUND(E140*H140,2)</f>
        <v>0</v>
      </c>
      <c r="J140" s="172"/>
      <c r="K140" s="173">
        <f>ROUND(E140*J140,2)</f>
        <v>0</v>
      </c>
      <c r="L140" s="173">
        <v>21</v>
      </c>
      <c r="M140" s="173">
        <f>G140*(1+L140/100)</f>
        <v>0</v>
      </c>
      <c r="N140" s="173">
        <v>0.188</v>
      </c>
      <c r="O140" s="173">
        <f>ROUND(E140*N140,2)</f>
        <v>4.6100000000000003</v>
      </c>
      <c r="P140" s="173">
        <v>0</v>
      </c>
      <c r="Q140" s="173">
        <f>ROUND(E140*P140,2)</f>
        <v>0</v>
      </c>
      <c r="R140" s="173"/>
      <c r="S140" s="173" t="s">
        <v>138</v>
      </c>
      <c r="T140" s="174" t="s">
        <v>160</v>
      </c>
      <c r="U140" s="157">
        <v>0.27</v>
      </c>
      <c r="V140" s="157">
        <f>ROUND(E140*U140,2)</f>
        <v>6.62</v>
      </c>
      <c r="W140" s="157"/>
      <c r="X140" s="157" t="s">
        <v>140</v>
      </c>
      <c r="Y140" s="147"/>
      <c r="Z140" s="147"/>
      <c r="AA140" s="147"/>
      <c r="AB140" s="147"/>
      <c r="AC140" s="147"/>
      <c r="AD140" s="147"/>
      <c r="AE140" s="147"/>
      <c r="AF140" s="147"/>
      <c r="AG140" s="147" t="s">
        <v>141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245"/>
      <c r="D141" s="246"/>
      <c r="E141" s="246"/>
      <c r="F141" s="246"/>
      <c r="G141" s="246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156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ht="22.5" outlineLevel="1" x14ac:dyDescent="0.2">
      <c r="A142" s="168">
        <v>27</v>
      </c>
      <c r="B142" s="169" t="s">
        <v>575</v>
      </c>
      <c r="C142" s="179" t="s">
        <v>576</v>
      </c>
      <c r="D142" s="170" t="s">
        <v>487</v>
      </c>
      <c r="E142" s="171">
        <v>70</v>
      </c>
      <c r="F142" s="172"/>
      <c r="G142" s="173">
        <f>ROUND(E142*F142,2)</f>
        <v>0</v>
      </c>
      <c r="H142" s="172"/>
      <c r="I142" s="173">
        <f>ROUND(E142*H142,2)</f>
        <v>0</v>
      </c>
      <c r="J142" s="172"/>
      <c r="K142" s="173">
        <f>ROUND(E142*J142,2)</f>
        <v>0</v>
      </c>
      <c r="L142" s="173">
        <v>21</v>
      </c>
      <c r="M142" s="173">
        <f>G142*(1+L142/100)</f>
        <v>0</v>
      </c>
      <c r="N142" s="173">
        <v>8.1970000000000001E-2</v>
      </c>
      <c r="O142" s="173">
        <f>ROUND(E142*N142,2)</f>
        <v>5.74</v>
      </c>
      <c r="P142" s="173">
        <v>0</v>
      </c>
      <c r="Q142" s="173">
        <f>ROUND(E142*P142,2)</f>
        <v>0</v>
      </c>
      <c r="R142" s="173" t="s">
        <v>196</v>
      </c>
      <c r="S142" s="173" t="s">
        <v>160</v>
      </c>
      <c r="T142" s="174" t="s">
        <v>160</v>
      </c>
      <c r="U142" s="157">
        <v>0</v>
      </c>
      <c r="V142" s="157">
        <f>ROUND(E142*U142,2)</f>
        <v>0</v>
      </c>
      <c r="W142" s="157"/>
      <c r="X142" s="157" t="s">
        <v>197</v>
      </c>
      <c r="Y142" s="147"/>
      <c r="Z142" s="147"/>
      <c r="AA142" s="147"/>
      <c r="AB142" s="147"/>
      <c r="AC142" s="147"/>
      <c r="AD142" s="147"/>
      <c r="AE142" s="147"/>
      <c r="AF142" s="147"/>
      <c r="AG142" s="147" t="s">
        <v>489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54"/>
      <c r="B143" s="155"/>
      <c r="C143" s="245"/>
      <c r="D143" s="246"/>
      <c r="E143" s="246"/>
      <c r="F143" s="246"/>
      <c r="G143" s="246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156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68">
        <v>28</v>
      </c>
      <c r="B144" s="169" t="s">
        <v>577</v>
      </c>
      <c r="C144" s="179" t="s">
        <v>578</v>
      </c>
      <c r="D144" s="170" t="s">
        <v>487</v>
      </c>
      <c r="E144" s="171">
        <v>70</v>
      </c>
      <c r="F144" s="172"/>
      <c r="G144" s="173">
        <f>ROUND(E144*F144,2)</f>
        <v>0</v>
      </c>
      <c r="H144" s="172"/>
      <c r="I144" s="173">
        <f>ROUND(E144*H144,2)</f>
        <v>0</v>
      </c>
      <c r="J144" s="172"/>
      <c r="K144" s="173">
        <f>ROUND(E144*J144,2)</f>
        <v>0</v>
      </c>
      <c r="L144" s="173">
        <v>21</v>
      </c>
      <c r="M144" s="173">
        <f>G144*(1+L144/100)</f>
        <v>0</v>
      </c>
      <c r="N144" s="173">
        <v>2.7E-2</v>
      </c>
      <c r="O144" s="173">
        <f>ROUND(E144*N144,2)</f>
        <v>1.89</v>
      </c>
      <c r="P144" s="173">
        <v>0</v>
      </c>
      <c r="Q144" s="173">
        <f>ROUND(E144*P144,2)</f>
        <v>0</v>
      </c>
      <c r="R144" s="173" t="s">
        <v>196</v>
      </c>
      <c r="S144" s="173" t="s">
        <v>160</v>
      </c>
      <c r="T144" s="174" t="s">
        <v>160</v>
      </c>
      <c r="U144" s="157">
        <v>0</v>
      </c>
      <c r="V144" s="157">
        <f>ROUND(E144*U144,2)</f>
        <v>0</v>
      </c>
      <c r="W144" s="157"/>
      <c r="X144" s="157" t="s">
        <v>197</v>
      </c>
      <c r="Y144" s="147"/>
      <c r="Z144" s="147"/>
      <c r="AA144" s="147"/>
      <c r="AB144" s="147"/>
      <c r="AC144" s="147"/>
      <c r="AD144" s="147"/>
      <c r="AE144" s="147"/>
      <c r="AF144" s="147"/>
      <c r="AG144" s="147" t="s">
        <v>489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54"/>
      <c r="B145" s="155"/>
      <c r="C145" s="245"/>
      <c r="D145" s="246"/>
      <c r="E145" s="246"/>
      <c r="F145" s="246"/>
      <c r="G145" s="246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156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ht="22.5" outlineLevel="1" x14ac:dyDescent="0.2">
      <c r="A146" s="168">
        <v>29</v>
      </c>
      <c r="B146" s="169" t="s">
        <v>579</v>
      </c>
      <c r="C146" s="179" t="s">
        <v>580</v>
      </c>
      <c r="D146" s="170" t="s">
        <v>487</v>
      </c>
      <c r="E146" s="171">
        <v>90</v>
      </c>
      <c r="F146" s="172"/>
      <c r="G146" s="173">
        <f>ROUND(E146*F146,2)</f>
        <v>0</v>
      </c>
      <c r="H146" s="172"/>
      <c r="I146" s="173">
        <f>ROUND(E146*H146,2)</f>
        <v>0</v>
      </c>
      <c r="J146" s="172"/>
      <c r="K146" s="173">
        <f>ROUND(E146*J146,2)</f>
        <v>0</v>
      </c>
      <c r="L146" s="173">
        <v>21</v>
      </c>
      <c r="M146" s="173">
        <f>G146*(1+L146/100)</f>
        <v>0</v>
      </c>
      <c r="N146" s="173">
        <v>0.06</v>
      </c>
      <c r="O146" s="173">
        <f>ROUND(E146*N146,2)</f>
        <v>5.4</v>
      </c>
      <c r="P146" s="173">
        <v>0</v>
      </c>
      <c r="Q146" s="173">
        <f>ROUND(E146*P146,2)</f>
        <v>0</v>
      </c>
      <c r="R146" s="173" t="s">
        <v>196</v>
      </c>
      <c r="S146" s="173" t="s">
        <v>160</v>
      </c>
      <c r="T146" s="174" t="s">
        <v>160</v>
      </c>
      <c r="U146" s="157">
        <v>0</v>
      </c>
      <c r="V146" s="157">
        <f>ROUND(E146*U146,2)</f>
        <v>0</v>
      </c>
      <c r="W146" s="157"/>
      <c r="X146" s="157" t="s">
        <v>197</v>
      </c>
      <c r="Y146" s="147"/>
      <c r="Z146" s="147"/>
      <c r="AA146" s="147"/>
      <c r="AB146" s="147"/>
      <c r="AC146" s="147"/>
      <c r="AD146" s="147"/>
      <c r="AE146" s="147"/>
      <c r="AF146" s="147"/>
      <c r="AG146" s="147" t="s">
        <v>489</v>
      </c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54"/>
      <c r="B147" s="155"/>
      <c r="C147" s="245"/>
      <c r="D147" s="246"/>
      <c r="E147" s="246"/>
      <c r="F147" s="246"/>
      <c r="G147" s="246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156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ht="22.5" outlineLevel="1" x14ac:dyDescent="0.2">
      <c r="A148" s="168">
        <v>30</v>
      </c>
      <c r="B148" s="169" t="s">
        <v>581</v>
      </c>
      <c r="C148" s="179" t="s">
        <v>582</v>
      </c>
      <c r="D148" s="170" t="s">
        <v>487</v>
      </c>
      <c r="E148" s="171">
        <v>5</v>
      </c>
      <c r="F148" s="172"/>
      <c r="G148" s="173">
        <f>ROUND(E148*F148,2)</f>
        <v>0</v>
      </c>
      <c r="H148" s="172"/>
      <c r="I148" s="173">
        <f>ROUND(E148*H148,2)</f>
        <v>0</v>
      </c>
      <c r="J148" s="172"/>
      <c r="K148" s="173">
        <f>ROUND(E148*J148,2)</f>
        <v>0</v>
      </c>
      <c r="L148" s="173">
        <v>21</v>
      </c>
      <c r="M148" s="173">
        <f>G148*(1+L148/100)</f>
        <v>0</v>
      </c>
      <c r="N148" s="173">
        <v>6.7000000000000004E-2</v>
      </c>
      <c r="O148" s="173">
        <f>ROUND(E148*N148,2)</f>
        <v>0.34</v>
      </c>
      <c r="P148" s="173">
        <v>0</v>
      </c>
      <c r="Q148" s="173">
        <f>ROUND(E148*P148,2)</f>
        <v>0</v>
      </c>
      <c r="R148" s="173" t="s">
        <v>196</v>
      </c>
      <c r="S148" s="173" t="s">
        <v>160</v>
      </c>
      <c r="T148" s="174" t="s">
        <v>160</v>
      </c>
      <c r="U148" s="157">
        <v>0</v>
      </c>
      <c r="V148" s="157">
        <f>ROUND(E148*U148,2)</f>
        <v>0</v>
      </c>
      <c r="W148" s="157"/>
      <c r="X148" s="157" t="s">
        <v>197</v>
      </c>
      <c r="Y148" s="147"/>
      <c r="Z148" s="147"/>
      <c r="AA148" s="147"/>
      <c r="AB148" s="147"/>
      <c r="AC148" s="147"/>
      <c r="AD148" s="147"/>
      <c r="AE148" s="147"/>
      <c r="AF148" s="147"/>
      <c r="AG148" s="147" t="s">
        <v>489</v>
      </c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54"/>
      <c r="B149" s="155"/>
      <c r="C149" s="245"/>
      <c r="D149" s="246"/>
      <c r="E149" s="246"/>
      <c r="F149" s="246"/>
      <c r="G149" s="246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156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ht="22.5" outlineLevel="1" x14ac:dyDescent="0.2">
      <c r="A150" s="168">
        <v>31</v>
      </c>
      <c r="B150" s="169" t="s">
        <v>583</v>
      </c>
      <c r="C150" s="179" t="s">
        <v>584</v>
      </c>
      <c r="D150" s="170" t="s">
        <v>487</v>
      </c>
      <c r="E150" s="171">
        <v>5</v>
      </c>
      <c r="F150" s="172"/>
      <c r="G150" s="173">
        <f>ROUND(E150*F150,2)</f>
        <v>0</v>
      </c>
      <c r="H150" s="172"/>
      <c r="I150" s="173">
        <f>ROUND(E150*H150,2)</f>
        <v>0</v>
      </c>
      <c r="J150" s="172"/>
      <c r="K150" s="173">
        <f>ROUND(E150*J150,2)</f>
        <v>0</v>
      </c>
      <c r="L150" s="173">
        <v>21</v>
      </c>
      <c r="M150" s="173">
        <f>G150*(1+L150/100)</f>
        <v>0</v>
      </c>
      <c r="N150" s="173">
        <v>6.7000000000000004E-2</v>
      </c>
      <c r="O150" s="173">
        <f>ROUND(E150*N150,2)</f>
        <v>0.34</v>
      </c>
      <c r="P150" s="173">
        <v>0</v>
      </c>
      <c r="Q150" s="173">
        <f>ROUND(E150*P150,2)</f>
        <v>0</v>
      </c>
      <c r="R150" s="173" t="s">
        <v>196</v>
      </c>
      <c r="S150" s="173" t="s">
        <v>160</v>
      </c>
      <c r="T150" s="174" t="s">
        <v>160</v>
      </c>
      <c r="U150" s="157">
        <v>0</v>
      </c>
      <c r="V150" s="157">
        <f>ROUND(E150*U150,2)</f>
        <v>0</v>
      </c>
      <c r="W150" s="157"/>
      <c r="X150" s="157" t="s">
        <v>197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489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54"/>
      <c r="B151" s="155"/>
      <c r="C151" s="245"/>
      <c r="D151" s="246"/>
      <c r="E151" s="246"/>
      <c r="F151" s="246"/>
      <c r="G151" s="246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156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68">
        <v>32</v>
      </c>
      <c r="B152" s="169" t="s">
        <v>585</v>
      </c>
      <c r="C152" s="179" t="s">
        <v>586</v>
      </c>
      <c r="D152" s="170" t="s">
        <v>487</v>
      </c>
      <c r="E152" s="171">
        <v>49</v>
      </c>
      <c r="F152" s="172"/>
      <c r="G152" s="173">
        <f>ROUND(E152*F152,2)</f>
        <v>0</v>
      </c>
      <c r="H152" s="172"/>
      <c r="I152" s="173">
        <f>ROUND(E152*H152,2)</f>
        <v>0</v>
      </c>
      <c r="J152" s="172"/>
      <c r="K152" s="173">
        <f>ROUND(E152*J152,2)</f>
        <v>0</v>
      </c>
      <c r="L152" s="173">
        <v>21</v>
      </c>
      <c r="M152" s="173">
        <f>G152*(1+L152/100)</f>
        <v>0</v>
      </c>
      <c r="N152" s="173">
        <v>5.9499999999999997E-2</v>
      </c>
      <c r="O152" s="173">
        <f>ROUND(E152*N152,2)</f>
        <v>2.92</v>
      </c>
      <c r="P152" s="173">
        <v>0</v>
      </c>
      <c r="Q152" s="173">
        <f>ROUND(E152*P152,2)</f>
        <v>0</v>
      </c>
      <c r="R152" s="173" t="s">
        <v>196</v>
      </c>
      <c r="S152" s="173" t="s">
        <v>160</v>
      </c>
      <c r="T152" s="174" t="s">
        <v>160</v>
      </c>
      <c r="U152" s="157">
        <v>0</v>
      </c>
      <c r="V152" s="157">
        <f>ROUND(E152*U152,2)</f>
        <v>0</v>
      </c>
      <c r="W152" s="157"/>
      <c r="X152" s="157" t="s">
        <v>197</v>
      </c>
      <c r="Y152" s="147"/>
      <c r="Z152" s="147"/>
      <c r="AA152" s="147"/>
      <c r="AB152" s="147"/>
      <c r="AC152" s="147"/>
      <c r="AD152" s="147"/>
      <c r="AE152" s="147"/>
      <c r="AF152" s="147"/>
      <c r="AG152" s="147" t="s">
        <v>489</v>
      </c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 x14ac:dyDescent="0.2">
      <c r="A153" s="154"/>
      <c r="B153" s="155"/>
      <c r="C153" s="245"/>
      <c r="D153" s="246"/>
      <c r="E153" s="246"/>
      <c r="F153" s="246"/>
      <c r="G153" s="246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7"/>
      <c r="Z153" s="147"/>
      <c r="AA153" s="147"/>
      <c r="AB153" s="147"/>
      <c r="AC153" s="147"/>
      <c r="AD153" s="147"/>
      <c r="AE153" s="147"/>
      <c r="AF153" s="147"/>
      <c r="AG153" s="147" t="s">
        <v>156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x14ac:dyDescent="0.2">
      <c r="A154" s="162" t="s">
        <v>133</v>
      </c>
      <c r="B154" s="163" t="s">
        <v>71</v>
      </c>
      <c r="C154" s="178" t="s">
        <v>72</v>
      </c>
      <c r="D154" s="164"/>
      <c r="E154" s="165"/>
      <c r="F154" s="166"/>
      <c r="G154" s="166">
        <f>SUMIF(AG155:AG158,"&lt;&gt;NOR",G155:G158)</f>
        <v>0</v>
      </c>
      <c r="H154" s="166"/>
      <c r="I154" s="166">
        <f>SUM(I155:I158)</f>
        <v>0</v>
      </c>
      <c r="J154" s="166"/>
      <c r="K154" s="166">
        <f>SUM(K155:K158)</f>
        <v>0</v>
      </c>
      <c r="L154" s="166"/>
      <c r="M154" s="166">
        <f>SUM(M155:M158)</f>
        <v>0</v>
      </c>
      <c r="N154" s="166"/>
      <c r="O154" s="166">
        <f>SUM(O155:O158)</f>
        <v>0</v>
      </c>
      <c r="P154" s="166"/>
      <c r="Q154" s="166">
        <f>SUM(Q155:Q158)</f>
        <v>0</v>
      </c>
      <c r="R154" s="166"/>
      <c r="S154" s="166"/>
      <c r="T154" s="167"/>
      <c r="U154" s="161"/>
      <c r="V154" s="161">
        <f>SUM(V155:V158)</f>
        <v>0</v>
      </c>
      <c r="W154" s="161"/>
      <c r="X154" s="161"/>
      <c r="AG154" t="s">
        <v>134</v>
      </c>
    </row>
    <row r="155" spans="1:60" outlineLevel="1" x14ac:dyDescent="0.2">
      <c r="A155" s="168">
        <v>33</v>
      </c>
      <c r="B155" s="169" t="s">
        <v>289</v>
      </c>
      <c r="C155" s="179" t="s">
        <v>290</v>
      </c>
      <c r="D155" s="170" t="s">
        <v>284</v>
      </c>
      <c r="E155" s="171">
        <v>50</v>
      </c>
      <c r="F155" s="172"/>
      <c r="G155" s="173">
        <f>ROUND(E155*F155,2)</f>
        <v>0</v>
      </c>
      <c r="H155" s="172"/>
      <c r="I155" s="173">
        <f>ROUND(E155*H155,2)</f>
        <v>0</v>
      </c>
      <c r="J155" s="172"/>
      <c r="K155" s="173">
        <f>ROUND(E155*J155,2)</f>
        <v>0</v>
      </c>
      <c r="L155" s="173">
        <v>21</v>
      </c>
      <c r="M155" s="173">
        <f>G155*(1+L155/100)</f>
        <v>0</v>
      </c>
      <c r="N155" s="173">
        <v>0</v>
      </c>
      <c r="O155" s="173">
        <f>ROUND(E155*N155,2)</f>
        <v>0</v>
      </c>
      <c r="P155" s="173">
        <v>0</v>
      </c>
      <c r="Q155" s="173">
        <f>ROUND(E155*P155,2)</f>
        <v>0</v>
      </c>
      <c r="R155" s="173"/>
      <c r="S155" s="173" t="s">
        <v>138</v>
      </c>
      <c r="T155" s="174" t="s">
        <v>139</v>
      </c>
      <c r="U155" s="157">
        <v>0</v>
      </c>
      <c r="V155" s="157">
        <f>ROUND(E155*U155,2)</f>
        <v>0</v>
      </c>
      <c r="W155" s="157"/>
      <c r="X155" s="157" t="s">
        <v>285</v>
      </c>
      <c r="Y155" s="147"/>
      <c r="Z155" s="147"/>
      <c r="AA155" s="147"/>
      <c r="AB155" s="147"/>
      <c r="AC155" s="147"/>
      <c r="AD155" s="147"/>
      <c r="AE155" s="147"/>
      <c r="AF155" s="147"/>
      <c r="AG155" s="147" t="s">
        <v>286</v>
      </c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54"/>
      <c r="B156" s="155"/>
      <c r="C156" s="245"/>
      <c r="D156" s="246"/>
      <c r="E156" s="246"/>
      <c r="F156" s="246"/>
      <c r="G156" s="246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156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68">
        <v>34</v>
      </c>
      <c r="B157" s="169" t="s">
        <v>291</v>
      </c>
      <c r="C157" s="179" t="s">
        <v>292</v>
      </c>
      <c r="D157" s="170" t="s">
        <v>293</v>
      </c>
      <c r="E157" s="171">
        <v>1</v>
      </c>
      <c r="F157" s="172"/>
      <c r="G157" s="173">
        <f>ROUND(E157*F157,2)</f>
        <v>0</v>
      </c>
      <c r="H157" s="172"/>
      <c r="I157" s="173">
        <f>ROUND(E157*H157,2)</f>
        <v>0</v>
      </c>
      <c r="J157" s="172"/>
      <c r="K157" s="173">
        <f>ROUND(E157*J157,2)</f>
        <v>0</v>
      </c>
      <c r="L157" s="173">
        <v>21</v>
      </c>
      <c r="M157" s="173">
        <f>G157*(1+L157/100)</f>
        <v>0</v>
      </c>
      <c r="N157" s="173">
        <v>0</v>
      </c>
      <c r="O157" s="173">
        <f>ROUND(E157*N157,2)</f>
        <v>0</v>
      </c>
      <c r="P157" s="173">
        <v>0</v>
      </c>
      <c r="Q157" s="173">
        <f>ROUND(E157*P157,2)</f>
        <v>0</v>
      </c>
      <c r="R157" s="173"/>
      <c r="S157" s="173" t="s">
        <v>138</v>
      </c>
      <c r="T157" s="174" t="s">
        <v>139</v>
      </c>
      <c r="U157" s="157">
        <v>0</v>
      </c>
      <c r="V157" s="157">
        <f>ROUND(E157*U157,2)</f>
        <v>0</v>
      </c>
      <c r="W157" s="157"/>
      <c r="X157" s="157" t="s">
        <v>285</v>
      </c>
      <c r="Y157" s="147"/>
      <c r="Z157" s="147"/>
      <c r="AA157" s="147"/>
      <c r="AB157" s="147"/>
      <c r="AC157" s="147"/>
      <c r="AD157" s="147"/>
      <c r="AE157" s="147"/>
      <c r="AF157" s="147"/>
      <c r="AG157" s="147" t="s">
        <v>286</v>
      </c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">
      <c r="A158" s="154"/>
      <c r="B158" s="155"/>
      <c r="C158" s="245"/>
      <c r="D158" s="246"/>
      <c r="E158" s="246"/>
      <c r="F158" s="246"/>
      <c r="G158" s="246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156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x14ac:dyDescent="0.2">
      <c r="A159" s="162" t="s">
        <v>133</v>
      </c>
      <c r="B159" s="163" t="s">
        <v>73</v>
      </c>
      <c r="C159" s="178" t="s">
        <v>74</v>
      </c>
      <c r="D159" s="164"/>
      <c r="E159" s="165"/>
      <c r="F159" s="166"/>
      <c r="G159" s="166">
        <f>SUMIF(AG160:AG165,"&lt;&gt;NOR",G160:G165)</f>
        <v>0</v>
      </c>
      <c r="H159" s="166"/>
      <c r="I159" s="166">
        <f>SUM(I160:I165)</f>
        <v>0</v>
      </c>
      <c r="J159" s="166"/>
      <c r="K159" s="166">
        <f>SUM(K160:K165)</f>
        <v>0</v>
      </c>
      <c r="L159" s="166"/>
      <c r="M159" s="166">
        <f>SUM(M160:M165)</f>
        <v>0</v>
      </c>
      <c r="N159" s="166"/>
      <c r="O159" s="166">
        <f>SUM(O160:O165)</f>
        <v>0</v>
      </c>
      <c r="P159" s="166"/>
      <c r="Q159" s="166">
        <f>SUM(Q160:Q165)</f>
        <v>0</v>
      </c>
      <c r="R159" s="166"/>
      <c r="S159" s="166"/>
      <c r="T159" s="167"/>
      <c r="U159" s="161"/>
      <c r="V159" s="161">
        <f>SUM(V160:V165)</f>
        <v>19.53</v>
      </c>
      <c r="W159" s="161"/>
      <c r="X159" s="161"/>
      <c r="AG159" t="s">
        <v>134</v>
      </c>
    </row>
    <row r="160" spans="1:60" outlineLevel="1" x14ac:dyDescent="0.2">
      <c r="A160" s="168">
        <v>35</v>
      </c>
      <c r="B160" s="169" t="s">
        <v>587</v>
      </c>
      <c r="C160" s="179" t="s">
        <v>588</v>
      </c>
      <c r="D160" s="170" t="s">
        <v>195</v>
      </c>
      <c r="E160" s="171">
        <v>1220.4672700000001</v>
      </c>
      <c r="F160" s="172"/>
      <c r="G160" s="173">
        <f>ROUND(E160*F160,2)</f>
        <v>0</v>
      </c>
      <c r="H160" s="172"/>
      <c r="I160" s="173">
        <f>ROUND(E160*H160,2)</f>
        <v>0</v>
      </c>
      <c r="J160" s="172"/>
      <c r="K160" s="173">
        <f>ROUND(E160*J160,2)</f>
        <v>0</v>
      </c>
      <c r="L160" s="173">
        <v>21</v>
      </c>
      <c r="M160" s="173">
        <f>G160*(1+L160/100)</f>
        <v>0</v>
      </c>
      <c r="N160" s="173">
        <v>0</v>
      </c>
      <c r="O160" s="173">
        <f>ROUND(E160*N160,2)</f>
        <v>0</v>
      </c>
      <c r="P160" s="173">
        <v>0</v>
      </c>
      <c r="Q160" s="173">
        <f>ROUND(E160*P160,2)</f>
        <v>0</v>
      </c>
      <c r="R160" s="173" t="s">
        <v>529</v>
      </c>
      <c r="S160" s="173" t="s">
        <v>160</v>
      </c>
      <c r="T160" s="174" t="s">
        <v>160</v>
      </c>
      <c r="U160" s="157">
        <v>1.6E-2</v>
      </c>
      <c r="V160" s="157">
        <f>ROUND(E160*U160,2)</f>
        <v>19.53</v>
      </c>
      <c r="W160" s="157"/>
      <c r="X160" s="157" t="s">
        <v>318</v>
      </c>
      <c r="Y160" s="147"/>
      <c r="Z160" s="147"/>
      <c r="AA160" s="147"/>
      <c r="AB160" s="147"/>
      <c r="AC160" s="147"/>
      <c r="AD160" s="147"/>
      <c r="AE160" s="147"/>
      <c r="AF160" s="147"/>
      <c r="AG160" s="147" t="s">
        <v>319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">
      <c r="A161" s="154"/>
      <c r="B161" s="155"/>
      <c r="C161" s="249" t="s">
        <v>589</v>
      </c>
      <c r="D161" s="250"/>
      <c r="E161" s="250"/>
      <c r="F161" s="250"/>
      <c r="G161" s="250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7"/>
      <c r="Z161" s="147"/>
      <c r="AA161" s="147"/>
      <c r="AB161" s="147"/>
      <c r="AC161" s="147"/>
      <c r="AD161" s="147"/>
      <c r="AE161" s="147"/>
      <c r="AF161" s="147"/>
      <c r="AG161" s="147" t="s">
        <v>252</v>
      </c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54"/>
      <c r="B162" s="155"/>
      <c r="C162" s="180" t="s">
        <v>488</v>
      </c>
      <c r="D162" s="159"/>
      <c r="E162" s="160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7"/>
      <c r="Z162" s="147"/>
      <c r="AA162" s="147"/>
      <c r="AB162" s="147"/>
      <c r="AC162" s="147"/>
      <c r="AD162" s="147"/>
      <c r="AE162" s="147"/>
      <c r="AF162" s="147"/>
      <c r="AG162" s="147" t="s">
        <v>143</v>
      </c>
      <c r="AH162" s="147">
        <v>0</v>
      </c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80" t="s">
        <v>590</v>
      </c>
      <c r="D163" s="159"/>
      <c r="E163" s="160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143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/>
      <c r="B164" s="155"/>
      <c r="C164" s="180" t="s">
        <v>591</v>
      </c>
      <c r="D164" s="159"/>
      <c r="E164" s="160">
        <v>1220.4672700000001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143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54"/>
      <c r="B165" s="155"/>
      <c r="C165" s="243"/>
      <c r="D165" s="244"/>
      <c r="E165" s="244"/>
      <c r="F165" s="244"/>
      <c r="G165" s="244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156</v>
      </c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x14ac:dyDescent="0.2">
      <c r="A166" s="162" t="s">
        <v>133</v>
      </c>
      <c r="B166" s="163" t="s">
        <v>105</v>
      </c>
      <c r="C166" s="178" t="s">
        <v>27</v>
      </c>
      <c r="D166" s="164"/>
      <c r="E166" s="165"/>
      <c r="F166" s="166"/>
      <c r="G166" s="166">
        <f>SUMIF(AG167:AG175,"&lt;&gt;NOR",G167:G175)</f>
        <v>0</v>
      </c>
      <c r="H166" s="166"/>
      <c r="I166" s="166">
        <f>SUM(I167:I175)</f>
        <v>0</v>
      </c>
      <c r="J166" s="166"/>
      <c r="K166" s="166">
        <f>SUM(K167:K175)</f>
        <v>0</v>
      </c>
      <c r="L166" s="166"/>
      <c r="M166" s="166">
        <f>SUM(M167:M175)</f>
        <v>0</v>
      </c>
      <c r="N166" s="166"/>
      <c r="O166" s="166">
        <f>SUM(O167:O175)</f>
        <v>0</v>
      </c>
      <c r="P166" s="166"/>
      <c r="Q166" s="166">
        <f>SUM(Q167:Q175)</f>
        <v>0</v>
      </c>
      <c r="R166" s="166"/>
      <c r="S166" s="166"/>
      <c r="T166" s="167"/>
      <c r="U166" s="161"/>
      <c r="V166" s="161">
        <f>SUM(V167:V175)</f>
        <v>0</v>
      </c>
      <c r="W166" s="161"/>
      <c r="X166" s="161"/>
      <c r="AG166" t="s">
        <v>134</v>
      </c>
    </row>
    <row r="167" spans="1:60" outlineLevel="1" x14ac:dyDescent="0.2">
      <c r="A167" s="168">
        <v>36</v>
      </c>
      <c r="B167" s="169" t="s">
        <v>460</v>
      </c>
      <c r="C167" s="179" t="s">
        <v>461</v>
      </c>
      <c r="D167" s="170" t="s">
        <v>0</v>
      </c>
      <c r="E167" s="171">
        <v>1.2</v>
      </c>
      <c r="F167" s="172"/>
      <c r="G167" s="173">
        <f>ROUND(E167*F167,2)</f>
        <v>0</v>
      </c>
      <c r="H167" s="172"/>
      <c r="I167" s="173">
        <f>ROUND(E167*H167,2)</f>
        <v>0</v>
      </c>
      <c r="J167" s="172"/>
      <c r="K167" s="173">
        <f>ROUND(E167*J167,2)</f>
        <v>0</v>
      </c>
      <c r="L167" s="173">
        <v>21</v>
      </c>
      <c r="M167" s="173">
        <f>G167*(1+L167/100)</f>
        <v>0</v>
      </c>
      <c r="N167" s="173">
        <v>0</v>
      </c>
      <c r="O167" s="173">
        <f>ROUND(E167*N167,2)</f>
        <v>0</v>
      </c>
      <c r="P167" s="173">
        <v>0</v>
      </c>
      <c r="Q167" s="173">
        <f>ROUND(E167*P167,2)</f>
        <v>0</v>
      </c>
      <c r="R167" s="173"/>
      <c r="S167" s="173" t="s">
        <v>160</v>
      </c>
      <c r="T167" s="174" t="s">
        <v>139</v>
      </c>
      <c r="U167" s="157">
        <v>0</v>
      </c>
      <c r="V167" s="157">
        <f>ROUND(E167*U167,2)</f>
        <v>0</v>
      </c>
      <c r="W167" s="157"/>
      <c r="X167" s="157" t="s">
        <v>462</v>
      </c>
      <c r="Y167" s="147"/>
      <c r="Z167" s="147"/>
      <c r="AA167" s="147"/>
      <c r="AB167" s="147"/>
      <c r="AC167" s="147"/>
      <c r="AD167" s="147"/>
      <c r="AE167" s="147"/>
      <c r="AF167" s="147"/>
      <c r="AG167" s="147" t="s">
        <v>463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ht="22.5" outlineLevel="1" x14ac:dyDescent="0.2">
      <c r="A168" s="154"/>
      <c r="B168" s="155"/>
      <c r="C168" s="241" t="s">
        <v>464</v>
      </c>
      <c r="D168" s="242"/>
      <c r="E168" s="242"/>
      <c r="F168" s="242"/>
      <c r="G168" s="242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7"/>
      <c r="Z168" s="147"/>
      <c r="AA168" s="147"/>
      <c r="AB168" s="147"/>
      <c r="AC168" s="147"/>
      <c r="AD168" s="147"/>
      <c r="AE168" s="147"/>
      <c r="AF168" s="147"/>
      <c r="AG168" s="147" t="s">
        <v>181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76" t="str">
        <f>C168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">
      <c r="A169" s="154"/>
      <c r="B169" s="155"/>
      <c r="C169" s="243"/>
      <c r="D169" s="244"/>
      <c r="E169" s="244"/>
      <c r="F169" s="244"/>
      <c r="G169" s="244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156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">
      <c r="A170" s="168">
        <v>37</v>
      </c>
      <c r="B170" s="169" t="s">
        <v>465</v>
      </c>
      <c r="C170" s="179" t="s">
        <v>466</v>
      </c>
      <c r="D170" s="170" t="s">
        <v>0</v>
      </c>
      <c r="E170" s="171">
        <v>0.8</v>
      </c>
      <c r="F170" s="172"/>
      <c r="G170" s="173">
        <f>ROUND(E170*F170,2)</f>
        <v>0</v>
      </c>
      <c r="H170" s="172"/>
      <c r="I170" s="173">
        <f>ROUND(E170*H170,2)</f>
        <v>0</v>
      </c>
      <c r="J170" s="172"/>
      <c r="K170" s="173">
        <f>ROUND(E170*J170,2)</f>
        <v>0</v>
      </c>
      <c r="L170" s="173">
        <v>21</v>
      </c>
      <c r="M170" s="173">
        <f>G170*(1+L170/100)</f>
        <v>0</v>
      </c>
      <c r="N170" s="173">
        <v>0</v>
      </c>
      <c r="O170" s="173">
        <f>ROUND(E170*N170,2)</f>
        <v>0</v>
      </c>
      <c r="P170" s="173">
        <v>0</v>
      </c>
      <c r="Q170" s="173">
        <f>ROUND(E170*P170,2)</f>
        <v>0</v>
      </c>
      <c r="R170" s="173"/>
      <c r="S170" s="173" t="s">
        <v>160</v>
      </c>
      <c r="T170" s="174" t="s">
        <v>139</v>
      </c>
      <c r="U170" s="157">
        <v>0</v>
      </c>
      <c r="V170" s="157">
        <f>ROUND(E170*U170,2)</f>
        <v>0</v>
      </c>
      <c r="W170" s="157"/>
      <c r="X170" s="157" t="s">
        <v>462</v>
      </c>
      <c r="Y170" s="147"/>
      <c r="Z170" s="147"/>
      <c r="AA170" s="147"/>
      <c r="AB170" s="147"/>
      <c r="AC170" s="147"/>
      <c r="AD170" s="147"/>
      <c r="AE170" s="147"/>
      <c r="AF170" s="147"/>
      <c r="AG170" s="147" t="s">
        <v>463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ht="33.75" outlineLevel="1" x14ac:dyDescent="0.2">
      <c r="A171" s="154"/>
      <c r="B171" s="155"/>
      <c r="C171" s="241" t="s">
        <v>467</v>
      </c>
      <c r="D171" s="242"/>
      <c r="E171" s="242"/>
      <c r="F171" s="242"/>
      <c r="G171" s="242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181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76" t="str">
        <f>C171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71" s="147"/>
      <c r="BC171" s="147"/>
      <c r="BD171" s="147"/>
      <c r="BE171" s="147"/>
      <c r="BF171" s="147"/>
      <c r="BG171" s="147"/>
      <c r="BH171" s="147"/>
    </row>
    <row r="172" spans="1:60" outlineLevel="1" x14ac:dyDescent="0.2">
      <c r="A172" s="154"/>
      <c r="B172" s="155"/>
      <c r="C172" s="243"/>
      <c r="D172" s="244"/>
      <c r="E172" s="244"/>
      <c r="F172" s="244"/>
      <c r="G172" s="244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7"/>
      <c r="Z172" s="147"/>
      <c r="AA172" s="147"/>
      <c r="AB172" s="147"/>
      <c r="AC172" s="147"/>
      <c r="AD172" s="147"/>
      <c r="AE172" s="147"/>
      <c r="AF172" s="147"/>
      <c r="AG172" s="147" t="s">
        <v>156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68">
        <v>38</v>
      </c>
      <c r="B173" s="169" t="s">
        <v>468</v>
      </c>
      <c r="C173" s="179" t="s">
        <v>469</v>
      </c>
      <c r="D173" s="170" t="s">
        <v>0</v>
      </c>
      <c r="E173" s="171">
        <v>0.4</v>
      </c>
      <c r="F173" s="172"/>
      <c r="G173" s="173">
        <f>ROUND(E173*F173,2)</f>
        <v>0</v>
      </c>
      <c r="H173" s="172"/>
      <c r="I173" s="173">
        <f>ROUND(E173*H173,2)</f>
        <v>0</v>
      </c>
      <c r="J173" s="172"/>
      <c r="K173" s="173">
        <f>ROUND(E173*J173,2)</f>
        <v>0</v>
      </c>
      <c r="L173" s="173">
        <v>21</v>
      </c>
      <c r="M173" s="173">
        <f>G173*(1+L173/100)</f>
        <v>0</v>
      </c>
      <c r="N173" s="173">
        <v>0</v>
      </c>
      <c r="O173" s="173">
        <f>ROUND(E173*N173,2)</f>
        <v>0</v>
      </c>
      <c r="P173" s="173">
        <v>0</v>
      </c>
      <c r="Q173" s="173">
        <f>ROUND(E173*P173,2)</f>
        <v>0</v>
      </c>
      <c r="R173" s="173"/>
      <c r="S173" s="173" t="s">
        <v>160</v>
      </c>
      <c r="T173" s="174" t="s">
        <v>139</v>
      </c>
      <c r="U173" s="157">
        <v>0</v>
      </c>
      <c r="V173" s="157">
        <f>ROUND(E173*U173,2)</f>
        <v>0</v>
      </c>
      <c r="W173" s="157"/>
      <c r="X173" s="157" t="s">
        <v>462</v>
      </c>
      <c r="Y173" s="147"/>
      <c r="Z173" s="147"/>
      <c r="AA173" s="147"/>
      <c r="AB173" s="147"/>
      <c r="AC173" s="147"/>
      <c r="AD173" s="147"/>
      <c r="AE173" s="147"/>
      <c r="AF173" s="147"/>
      <c r="AG173" s="147" t="s">
        <v>463</v>
      </c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ht="22.5" outlineLevel="1" x14ac:dyDescent="0.2">
      <c r="A174" s="154"/>
      <c r="B174" s="155"/>
      <c r="C174" s="241" t="s">
        <v>470</v>
      </c>
      <c r="D174" s="242"/>
      <c r="E174" s="242"/>
      <c r="F174" s="242"/>
      <c r="G174" s="242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7"/>
      <c r="Z174" s="147"/>
      <c r="AA174" s="147"/>
      <c r="AB174" s="147"/>
      <c r="AC174" s="147"/>
      <c r="AD174" s="147"/>
      <c r="AE174" s="147"/>
      <c r="AF174" s="147"/>
      <c r="AG174" s="147" t="s">
        <v>181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76" t="str">
        <f>C174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54"/>
      <c r="B175" s="155"/>
      <c r="C175" s="243"/>
      <c r="D175" s="244"/>
      <c r="E175" s="244"/>
      <c r="F175" s="244"/>
      <c r="G175" s="244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156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x14ac:dyDescent="0.2">
      <c r="A176" s="162" t="s">
        <v>133</v>
      </c>
      <c r="B176" s="163" t="s">
        <v>106</v>
      </c>
      <c r="C176" s="178" t="s">
        <v>28</v>
      </c>
      <c r="D176" s="164"/>
      <c r="E176" s="165"/>
      <c r="F176" s="166"/>
      <c r="G176" s="166">
        <f>SUMIF(AG177:AG182,"&lt;&gt;NOR",G177:G182)</f>
        <v>0</v>
      </c>
      <c r="H176" s="166"/>
      <c r="I176" s="166">
        <f>SUM(I177:I182)</f>
        <v>0</v>
      </c>
      <c r="J176" s="166"/>
      <c r="K176" s="166">
        <f>SUM(K177:K182)</f>
        <v>0</v>
      </c>
      <c r="L176" s="166"/>
      <c r="M176" s="166">
        <f>SUM(M177:M182)</f>
        <v>0</v>
      </c>
      <c r="N176" s="166"/>
      <c r="O176" s="166">
        <f>SUM(O177:O182)</f>
        <v>0</v>
      </c>
      <c r="P176" s="166"/>
      <c r="Q176" s="166">
        <f>SUM(Q177:Q182)</f>
        <v>0</v>
      </c>
      <c r="R176" s="166"/>
      <c r="S176" s="166"/>
      <c r="T176" s="167"/>
      <c r="U176" s="161"/>
      <c r="V176" s="161">
        <f>SUM(V177:V182)</f>
        <v>0</v>
      </c>
      <c r="W176" s="161"/>
      <c r="X176" s="161"/>
      <c r="AG176" t="s">
        <v>134</v>
      </c>
    </row>
    <row r="177" spans="1:60" outlineLevel="1" x14ac:dyDescent="0.2">
      <c r="A177" s="168">
        <v>39</v>
      </c>
      <c r="B177" s="169" t="s">
        <v>471</v>
      </c>
      <c r="C177" s="179" t="s">
        <v>472</v>
      </c>
      <c r="D177" s="170" t="s">
        <v>0</v>
      </c>
      <c r="E177" s="171">
        <v>0.95</v>
      </c>
      <c r="F177" s="172"/>
      <c r="G177" s="173">
        <f>ROUND(E177*F177,2)</f>
        <v>0</v>
      </c>
      <c r="H177" s="172"/>
      <c r="I177" s="173">
        <f>ROUND(E177*H177,2)</f>
        <v>0</v>
      </c>
      <c r="J177" s="172"/>
      <c r="K177" s="173">
        <f>ROUND(E177*J177,2)</f>
        <v>0</v>
      </c>
      <c r="L177" s="173">
        <v>21</v>
      </c>
      <c r="M177" s="173">
        <f>G177*(1+L177/100)</f>
        <v>0</v>
      </c>
      <c r="N177" s="173">
        <v>0</v>
      </c>
      <c r="O177" s="173">
        <f>ROUND(E177*N177,2)</f>
        <v>0</v>
      </c>
      <c r="P177" s="173">
        <v>0</v>
      </c>
      <c r="Q177" s="173">
        <f>ROUND(E177*P177,2)</f>
        <v>0</v>
      </c>
      <c r="R177" s="173"/>
      <c r="S177" s="173" t="s">
        <v>160</v>
      </c>
      <c r="T177" s="174" t="s">
        <v>139</v>
      </c>
      <c r="U177" s="157">
        <v>0</v>
      </c>
      <c r="V177" s="157">
        <f>ROUND(E177*U177,2)</f>
        <v>0</v>
      </c>
      <c r="W177" s="157"/>
      <c r="X177" s="157" t="s">
        <v>462</v>
      </c>
      <c r="Y177" s="147"/>
      <c r="Z177" s="147"/>
      <c r="AA177" s="147"/>
      <c r="AB177" s="147"/>
      <c r="AC177" s="147"/>
      <c r="AD177" s="147"/>
      <c r="AE177" s="147"/>
      <c r="AF177" s="147"/>
      <c r="AG177" s="147" t="s">
        <v>463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ht="33.75" outlineLevel="1" x14ac:dyDescent="0.2">
      <c r="A178" s="154"/>
      <c r="B178" s="155"/>
      <c r="C178" s="241" t="s">
        <v>473</v>
      </c>
      <c r="D178" s="242"/>
      <c r="E178" s="242"/>
      <c r="F178" s="242"/>
      <c r="G178" s="242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7"/>
      <c r="Z178" s="147"/>
      <c r="AA178" s="147"/>
      <c r="AB178" s="147"/>
      <c r="AC178" s="147"/>
      <c r="AD178" s="147"/>
      <c r="AE178" s="147"/>
      <c r="AF178" s="147"/>
      <c r="AG178" s="147" t="s">
        <v>181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76" t="str">
        <f>C178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54"/>
      <c r="B179" s="155"/>
      <c r="C179" s="243"/>
      <c r="D179" s="244"/>
      <c r="E179" s="244"/>
      <c r="F179" s="244"/>
      <c r="G179" s="244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156</v>
      </c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68">
        <v>40</v>
      </c>
      <c r="B180" s="169" t="s">
        <v>474</v>
      </c>
      <c r="C180" s="179" t="s">
        <v>475</v>
      </c>
      <c r="D180" s="170" t="s">
        <v>0</v>
      </c>
      <c r="E180" s="171">
        <v>0.25</v>
      </c>
      <c r="F180" s="172"/>
      <c r="G180" s="173">
        <f>ROUND(E180*F180,2)</f>
        <v>0</v>
      </c>
      <c r="H180" s="172"/>
      <c r="I180" s="173">
        <f>ROUND(E180*H180,2)</f>
        <v>0</v>
      </c>
      <c r="J180" s="172"/>
      <c r="K180" s="173">
        <f>ROUND(E180*J180,2)</f>
        <v>0</v>
      </c>
      <c r="L180" s="173">
        <v>21</v>
      </c>
      <c r="M180" s="173">
        <f>G180*(1+L180/100)</f>
        <v>0</v>
      </c>
      <c r="N180" s="173">
        <v>0</v>
      </c>
      <c r="O180" s="173">
        <f>ROUND(E180*N180,2)</f>
        <v>0</v>
      </c>
      <c r="P180" s="173">
        <v>0</v>
      </c>
      <c r="Q180" s="173">
        <f>ROUND(E180*P180,2)</f>
        <v>0</v>
      </c>
      <c r="R180" s="173"/>
      <c r="S180" s="173" t="s">
        <v>160</v>
      </c>
      <c r="T180" s="174" t="s">
        <v>139</v>
      </c>
      <c r="U180" s="157">
        <v>0</v>
      </c>
      <c r="V180" s="157">
        <f>ROUND(E180*U180,2)</f>
        <v>0</v>
      </c>
      <c r="W180" s="157"/>
      <c r="X180" s="157" t="s">
        <v>462</v>
      </c>
      <c r="Y180" s="147"/>
      <c r="Z180" s="147"/>
      <c r="AA180" s="147"/>
      <c r="AB180" s="147"/>
      <c r="AC180" s="147"/>
      <c r="AD180" s="147"/>
      <c r="AE180" s="147"/>
      <c r="AF180" s="147"/>
      <c r="AG180" s="147" t="s">
        <v>463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">
      <c r="A181" s="154"/>
      <c r="B181" s="155"/>
      <c r="C181" s="241" t="s">
        <v>476</v>
      </c>
      <c r="D181" s="242"/>
      <c r="E181" s="242"/>
      <c r="F181" s="242"/>
      <c r="G181" s="242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181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76" t="str">
        <f>C181</f>
        <v>Náklady na provedení skutečného zaměření stavby v rozsahu nezbytném pro zápis změny do katastru nemovitostí.</v>
      </c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54"/>
      <c r="B182" s="155"/>
      <c r="C182" s="243"/>
      <c r="D182" s="244"/>
      <c r="E182" s="244"/>
      <c r="F182" s="244"/>
      <c r="G182" s="244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7"/>
      <c r="Z182" s="147"/>
      <c r="AA182" s="147"/>
      <c r="AB182" s="147"/>
      <c r="AC182" s="147"/>
      <c r="AD182" s="147"/>
      <c r="AE182" s="147"/>
      <c r="AF182" s="147"/>
      <c r="AG182" s="147" t="s">
        <v>156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x14ac:dyDescent="0.2">
      <c r="A183" s="3"/>
      <c r="B183" s="4"/>
      <c r="C183" s="182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AE183">
        <v>15</v>
      </c>
      <c r="AF183">
        <v>21</v>
      </c>
      <c r="AG183" t="s">
        <v>120</v>
      </c>
    </row>
    <row r="184" spans="1:60" x14ac:dyDescent="0.2">
      <c r="A184" s="150"/>
      <c r="B184" s="151" t="s">
        <v>29</v>
      </c>
      <c r="C184" s="183"/>
      <c r="D184" s="152"/>
      <c r="E184" s="153"/>
      <c r="F184" s="153"/>
      <c r="G184" s="177">
        <f>G8+G56+G70+G111+G154+G159+G166+G176</f>
        <v>0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AE184">
        <f>SUMIF(L7:L182,AE183,G7:G182)</f>
        <v>0</v>
      </c>
      <c r="AF184">
        <f>SUMIF(L7:L182,AF183,G7:G182)</f>
        <v>0</v>
      </c>
      <c r="AG184" t="s">
        <v>477</v>
      </c>
    </row>
    <row r="185" spans="1:60" x14ac:dyDescent="0.2">
      <c r="C185" s="184"/>
      <c r="D185" s="10"/>
      <c r="AG185" t="s">
        <v>478</v>
      </c>
    </row>
    <row r="186" spans="1:60" x14ac:dyDescent="0.2">
      <c r="D186" s="10"/>
    </row>
    <row r="187" spans="1:60" x14ac:dyDescent="0.2">
      <c r="D187" s="10"/>
    </row>
    <row r="188" spans="1:60" x14ac:dyDescent="0.2">
      <c r="D188" s="10"/>
    </row>
    <row r="189" spans="1:60" x14ac:dyDescent="0.2">
      <c r="D189" s="10"/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4">
    <mergeCell ref="C13:G13"/>
    <mergeCell ref="A1:G1"/>
    <mergeCell ref="C2:G2"/>
    <mergeCell ref="C3:G3"/>
    <mergeCell ref="C4:G4"/>
    <mergeCell ref="C10:G10"/>
    <mergeCell ref="C45:G45"/>
    <mergeCell ref="C15:G15"/>
    <mergeCell ref="C18:G18"/>
    <mergeCell ref="C20:G20"/>
    <mergeCell ref="C23:G23"/>
    <mergeCell ref="C27:G27"/>
    <mergeCell ref="C29:G29"/>
    <mergeCell ref="C30:G30"/>
    <mergeCell ref="C34:G34"/>
    <mergeCell ref="C36:G36"/>
    <mergeCell ref="C40:G40"/>
    <mergeCell ref="C42:G42"/>
    <mergeCell ref="C84:G84"/>
    <mergeCell ref="C47:G47"/>
    <mergeCell ref="C48:G48"/>
    <mergeCell ref="C51:G51"/>
    <mergeCell ref="C55:G55"/>
    <mergeCell ref="C60:G60"/>
    <mergeCell ref="C62:G62"/>
    <mergeCell ref="C65:G65"/>
    <mergeCell ref="C69:G69"/>
    <mergeCell ref="C74:G74"/>
    <mergeCell ref="C78:G78"/>
    <mergeCell ref="C82:G82"/>
    <mergeCell ref="C127:G127"/>
    <mergeCell ref="C87:G87"/>
    <mergeCell ref="C89:G89"/>
    <mergeCell ref="C92:G92"/>
    <mergeCell ref="C96:G96"/>
    <mergeCell ref="C100:G100"/>
    <mergeCell ref="C104:G104"/>
    <mergeCell ref="C108:G108"/>
    <mergeCell ref="C110:G110"/>
    <mergeCell ref="C113:G113"/>
    <mergeCell ref="C121:G121"/>
    <mergeCell ref="C125:G125"/>
    <mergeCell ref="C165:G165"/>
    <mergeCell ref="C139:G139"/>
    <mergeCell ref="C141:G141"/>
    <mergeCell ref="C143:G143"/>
    <mergeCell ref="C145:G145"/>
    <mergeCell ref="C147:G147"/>
    <mergeCell ref="C149:G149"/>
    <mergeCell ref="C151:G151"/>
    <mergeCell ref="C153:G153"/>
    <mergeCell ref="C156:G156"/>
    <mergeCell ref="C158:G158"/>
    <mergeCell ref="C161:G161"/>
    <mergeCell ref="C178:G178"/>
    <mergeCell ref="C179:G179"/>
    <mergeCell ref="C181:G181"/>
    <mergeCell ref="C182:G182"/>
    <mergeCell ref="C168:G168"/>
    <mergeCell ref="C169:G169"/>
    <mergeCell ref="C171:G171"/>
    <mergeCell ref="C172:G172"/>
    <mergeCell ref="C174:G174"/>
    <mergeCell ref="C175:G175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01 Pol</vt:lpstr>
      <vt:lpstr>03.1 03.1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'03.1 03.1 Pol'!Názvy_tisku</vt:lpstr>
      <vt:lpstr>oadresa</vt:lpstr>
      <vt:lpstr>Stavba!Objednatel</vt:lpstr>
      <vt:lpstr>Stavba!Objekt</vt:lpstr>
      <vt:lpstr>'01 01 Pol'!Oblast_tisku</vt:lpstr>
      <vt:lpstr>'03.1 03.1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ivo rehak</cp:lastModifiedBy>
  <cp:lastPrinted>2019-03-19T12:27:02Z</cp:lastPrinted>
  <dcterms:created xsi:type="dcterms:W3CDTF">2009-04-08T07:15:50Z</dcterms:created>
  <dcterms:modified xsi:type="dcterms:W3CDTF">2020-06-12T12:09:47Z</dcterms:modified>
</cp:coreProperties>
</file>