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S:\01_PRV\07_KOLO\01_CB\01_MODERNIZACE\0_Projekty_411c\31b_EKOAREA s.r.o._Gabča_odesl-DOHODA\13_VŘ nové\03_VR\!!!Uveřejnění!!!\"/>
    </mc:Choice>
  </mc:AlternateContent>
  <xr:revisionPtr revIDLastSave="0" documentId="13_ncr:1_{16F5E48B-74DA-4066-95D7-55C05FCC88B1}" xr6:coauthVersionLast="45" xr6:coauthVersionMax="45" xr10:uidLastSave="{00000000-0000-0000-0000-000000000000}"/>
  <bookViews>
    <workbookView xWindow="-108" yWindow="-108" windowWidth="23256" windowHeight="12576" firstSheet="1" activeTab="3" xr2:uid="{00000000-000D-0000-FFFF-FFFF00000000}"/>
  </bookViews>
  <sheets>
    <sheet name="Rekapitulace stavby" sheetId="1" r:id="rId1"/>
    <sheet name="SO 01-1 - Bourací práce" sheetId="2" r:id="rId2"/>
    <sheet name="SO 01-2 - Stavební část - I." sheetId="3" r:id="rId3"/>
    <sheet name="SO 01-3 - Stavební část -..." sheetId="4" r:id="rId4"/>
    <sheet name="SO 01-4 - Technologie" sheetId="5" r:id="rId5"/>
  </sheets>
  <definedNames>
    <definedName name="_xlnm._FilterDatabase" localSheetId="1" hidden="1">'SO 01-1 - Bourací práce'!$C$122:$K$144</definedName>
    <definedName name="_xlnm._FilterDatabase" localSheetId="2" hidden="1">'SO 01-2 - Stavební část - I.'!$C$127:$K$179</definedName>
    <definedName name="_xlnm._FilterDatabase" localSheetId="3" hidden="1">'SO 01-3 - Stavební část -...'!$C$125:$K$161</definedName>
    <definedName name="_xlnm._FilterDatabase" localSheetId="4" hidden="1">'SO 01-4 - Technologie'!$C$124:$K$160</definedName>
    <definedName name="_xlnm.Print_Titles" localSheetId="0">'Rekapitulace stavby'!$92:$92</definedName>
    <definedName name="_xlnm.Print_Titles" localSheetId="1">'SO 01-1 - Bourací práce'!$122:$122</definedName>
    <definedName name="_xlnm.Print_Titles" localSheetId="2">'SO 01-2 - Stavební část - I.'!$127:$127</definedName>
    <definedName name="_xlnm.Print_Titles" localSheetId="3">'SO 01-3 - Stavební část -...'!$125:$125</definedName>
    <definedName name="_xlnm.Print_Titles" localSheetId="4">'SO 01-4 - Technologie'!$124:$124</definedName>
    <definedName name="_xlnm.Print_Area" localSheetId="0">'Rekapitulace stavby'!$D$4:$AO$76,'Rekapitulace stavby'!$C$82:$AQ$99</definedName>
    <definedName name="_xlnm.Print_Area" localSheetId="1">'SO 01-1 - Bourací práce'!$C$4:$J$76,'SO 01-1 - Bourací práce'!$C$82:$J$104,'SO 01-1 - Bourací práce'!$C$110:$K$144</definedName>
    <definedName name="_xlnm.Print_Area" localSheetId="2">'SO 01-2 - Stavební část - I.'!$C$4:$J$76,'SO 01-2 - Stavební část - I.'!$C$82:$J$109,'SO 01-2 - Stavební část - I.'!$C$115:$K$179</definedName>
    <definedName name="_xlnm.Print_Area" localSheetId="3">'SO 01-3 - Stavební část -...'!$C$4:$J$76,'SO 01-3 - Stavební část -...'!$C$82:$J$107,'SO 01-3 - Stavební část -...'!$C$113:$K$161</definedName>
    <definedName name="_xlnm.Print_Area" localSheetId="4">'SO 01-4 - Technologie'!$C$4:$J$76,'SO 01-4 - Technologie'!$C$82:$J$106,'SO 01-4 - Technologie'!$C$112:$K$160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7" i="5" l="1"/>
  <c r="J98" i="5" s="1"/>
  <c r="J37" i="5"/>
  <c r="J36" i="5"/>
  <c r="AY98" i="1" s="1"/>
  <c r="J35" i="5"/>
  <c r="AX98" i="1" s="1"/>
  <c r="BI160" i="5"/>
  <c r="BH160" i="5"/>
  <c r="BG160" i="5"/>
  <c r="BF160" i="5"/>
  <c r="T160" i="5"/>
  <c r="T159" i="5" s="1"/>
  <c r="R160" i="5"/>
  <c r="R159" i="5" s="1"/>
  <c r="P160" i="5"/>
  <c r="P159" i="5" s="1"/>
  <c r="BI158" i="5"/>
  <c r="BH158" i="5"/>
  <c r="BG158" i="5"/>
  <c r="BF158" i="5"/>
  <c r="T158" i="5"/>
  <c r="R158" i="5"/>
  <c r="P158" i="5"/>
  <c r="BI157" i="5"/>
  <c r="BH157" i="5"/>
  <c r="BG157" i="5"/>
  <c r="BF157" i="5"/>
  <c r="T157" i="5"/>
  <c r="R157" i="5"/>
  <c r="P157" i="5"/>
  <c r="BI156" i="5"/>
  <c r="BH156" i="5"/>
  <c r="BG156" i="5"/>
  <c r="BF156" i="5"/>
  <c r="T156" i="5"/>
  <c r="R156" i="5"/>
  <c r="P156" i="5"/>
  <c r="BI154" i="5"/>
  <c r="BH154" i="5"/>
  <c r="BG154" i="5"/>
  <c r="BF154" i="5"/>
  <c r="T154" i="5"/>
  <c r="R154" i="5"/>
  <c r="P154" i="5"/>
  <c r="BI153" i="5"/>
  <c r="BH153" i="5"/>
  <c r="BG153" i="5"/>
  <c r="BF153" i="5"/>
  <c r="T153" i="5"/>
  <c r="R153" i="5"/>
  <c r="P153" i="5"/>
  <c r="BI151" i="5"/>
  <c r="BH151" i="5"/>
  <c r="BG151" i="5"/>
  <c r="BF151" i="5"/>
  <c r="T151" i="5"/>
  <c r="R151" i="5"/>
  <c r="P151" i="5"/>
  <c r="BI150" i="5"/>
  <c r="BH150" i="5"/>
  <c r="BG150" i="5"/>
  <c r="BF150" i="5"/>
  <c r="T150" i="5"/>
  <c r="R150" i="5"/>
  <c r="P150" i="5"/>
  <c r="BI149" i="5"/>
  <c r="BH149" i="5"/>
  <c r="BG149" i="5"/>
  <c r="BF149" i="5"/>
  <c r="T149" i="5"/>
  <c r="R149" i="5"/>
  <c r="P149" i="5"/>
  <c r="BI148" i="5"/>
  <c r="BH148" i="5"/>
  <c r="BG148" i="5"/>
  <c r="BF148" i="5"/>
  <c r="T148" i="5"/>
  <c r="R148" i="5"/>
  <c r="P148" i="5"/>
  <c r="BI147" i="5"/>
  <c r="BH147" i="5"/>
  <c r="BG147" i="5"/>
  <c r="BF147" i="5"/>
  <c r="T147" i="5"/>
  <c r="R147" i="5"/>
  <c r="P147" i="5"/>
  <c r="BI146" i="5"/>
  <c r="BH146" i="5"/>
  <c r="BG146" i="5"/>
  <c r="BF146" i="5"/>
  <c r="T146" i="5"/>
  <c r="R146" i="5"/>
  <c r="P146" i="5"/>
  <c r="BI145" i="5"/>
  <c r="BH145" i="5"/>
  <c r="BG145" i="5"/>
  <c r="BF145" i="5"/>
  <c r="T145" i="5"/>
  <c r="R145" i="5"/>
  <c r="P145" i="5"/>
  <c r="BI144" i="5"/>
  <c r="BH144" i="5"/>
  <c r="BG144" i="5"/>
  <c r="BF144" i="5"/>
  <c r="T144" i="5"/>
  <c r="R144" i="5"/>
  <c r="P144" i="5"/>
  <c r="BI142" i="5"/>
  <c r="BH142" i="5"/>
  <c r="BG142" i="5"/>
  <c r="BF142" i="5"/>
  <c r="T142" i="5"/>
  <c r="R142" i="5"/>
  <c r="P142" i="5"/>
  <c r="BI141" i="5"/>
  <c r="BH141" i="5"/>
  <c r="BG141" i="5"/>
  <c r="BF141" i="5"/>
  <c r="T141" i="5"/>
  <c r="R141" i="5"/>
  <c r="P141" i="5"/>
  <c r="BI140" i="5"/>
  <c r="BH140" i="5"/>
  <c r="BG140" i="5"/>
  <c r="BF140" i="5"/>
  <c r="T140" i="5"/>
  <c r="R140" i="5"/>
  <c r="P140" i="5"/>
  <c r="BI139" i="5"/>
  <c r="BH139" i="5"/>
  <c r="BG139" i="5"/>
  <c r="BF139" i="5"/>
  <c r="T139" i="5"/>
  <c r="R139" i="5"/>
  <c r="P139" i="5"/>
  <c r="BI138" i="5"/>
  <c r="BH138" i="5"/>
  <c r="BG138" i="5"/>
  <c r="BF138" i="5"/>
  <c r="T138" i="5"/>
  <c r="R138" i="5"/>
  <c r="P138" i="5"/>
  <c r="BI137" i="5"/>
  <c r="BH137" i="5"/>
  <c r="BG137" i="5"/>
  <c r="BF137" i="5"/>
  <c r="T137" i="5"/>
  <c r="R137" i="5"/>
  <c r="P137" i="5"/>
  <c r="BI136" i="5"/>
  <c r="BH136" i="5"/>
  <c r="BG136" i="5"/>
  <c r="BF136" i="5"/>
  <c r="T136" i="5"/>
  <c r="R136" i="5"/>
  <c r="P136" i="5"/>
  <c r="BI134" i="5"/>
  <c r="BH134" i="5"/>
  <c r="BG134" i="5"/>
  <c r="BF134" i="5"/>
  <c r="T134" i="5"/>
  <c r="R134" i="5"/>
  <c r="P134" i="5"/>
  <c r="BI133" i="5"/>
  <c r="BH133" i="5"/>
  <c r="BG133" i="5"/>
  <c r="BF133" i="5"/>
  <c r="T133" i="5"/>
  <c r="R133" i="5"/>
  <c r="P133" i="5"/>
  <c r="BI131" i="5"/>
  <c r="BH131" i="5"/>
  <c r="BG131" i="5"/>
  <c r="BF131" i="5"/>
  <c r="T131" i="5"/>
  <c r="R131" i="5"/>
  <c r="P131" i="5"/>
  <c r="BI130" i="5"/>
  <c r="BH130" i="5"/>
  <c r="BG130" i="5"/>
  <c r="BF130" i="5"/>
  <c r="T130" i="5"/>
  <c r="R130" i="5"/>
  <c r="P130" i="5"/>
  <c r="BI129" i="5"/>
  <c r="BH129" i="5"/>
  <c r="BG129" i="5"/>
  <c r="BF129" i="5"/>
  <c r="T129" i="5"/>
  <c r="R129" i="5"/>
  <c r="P129" i="5"/>
  <c r="F122" i="5"/>
  <c r="F121" i="5"/>
  <c r="F119" i="5"/>
  <c r="E117" i="5"/>
  <c r="F92" i="5"/>
  <c r="F91" i="5"/>
  <c r="F89" i="5"/>
  <c r="E87" i="5"/>
  <c r="J24" i="5"/>
  <c r="E24" i="5"/>
  <c r="J92" i="5" s="1"/>
  <c r="J23" i="5"/>
  <c r="J21" i="5"/>
  <c r="E21" i="5"/>
  <c r="J121" i="5" s="1"/>
  <c r="J20" i="5"/>
  <c r="J119" i="5"/>
  <c r="E7" i="5"/>
  <c r="E85" i="5" s="1"/>
  <c r="J37" i="4"/>
  <c r="J36" i="4"/>
  <c r="AY97" i="1" s="1"/>
  <c r="J35" i="4"/>
  <c r="AX97" i="1" s="1"/>
  <c r="BI161" i="4"/>
  <c r="BH161" i="4"/>
  <c r="BG161" i="4"/>
  <c r="BF161" i="4"/>
  <c r="T161" i="4"/>
  <c r="R161" i="4"/>
  <c r="P161" i="4"/>
  <c r="BI160" i="4"/>
  <c r="BH160" i="4"/>
  <c r="BG160" i="4"/>
  <c r="BF160" i="4"/>
  <c r="T160" i="4"/>
  <c r="R160" i="4"/>
  <c r="P160" i="4"/>
  <c r="BI157" i="4"/>
  <c r="BH157" i="4"/>
  <c r="BG157" i="4"/>
  <c r="BF157" i="4"/>
  <c r="T157" i="4"/>
  <c r="R157" i="4"/>
  <c r="P157" i="4"/>
  <c r="BI156" i="4"/>
  <c r="BH156" i="4"/>
  <c r="BG156" i="4"/>
  <c r="BF156" i="4"/>
  <c r="T156" i="4"/>
  <c r="R156" i="4"/>
  <c r="P156" i="4"/>
  <c r="BI155" i="4"/>
  <c r="BH155" i="4"/>
  <c r="BG155" i="4"/>
  <c r="BF155" i="4"/>
  <c r="T155" i="4"/>
  <c r="R155" i="4"/>
  <c r="P155" i="4"/>
  <c r="BI153" i="4"/>
  <c r="BH153" i="4"/>
  <c r="BG153" i="4"/>
  <c r="BF153" i="4"/>
  <c r="T153" i="4"/>
  <c r="T152" i="4" s="1"/>
  <c r="R153" i="4"/>
  <c r="R152" i="4" s="1"/>
  <c r="P153" i="4"/>
  <c r="P152" i="4" s="1"/>
  <c r="BI151" i="4"/>
  <c r="BH151" i="4"/>
  <c r="BG151" i="4"/>
  <c r="BF151" i="4"/>
  <c r="T151" i="4"/>
  <c r="T150" i="4" s="1"/>
  <c r="R151" i="4"/>
  <c r="R150" i="4" s="1"/>
  <c r="P151" i="4"/>
  <c r="P150" i="4" s="1"/>
  <c r="BI149" i="4"/>
  <c r="BH149" i="4"/>
  <c r="BG149" i="4"/>
  <c r="BF149" i="4"/>
  <c r="T149" i="4"/>
  <c r="R149" i="4"/>
  <c r="P149" i="4"/>
  <c r="BI148" i="4"/>
  <c r="BH148" i="4"/>
  <c r="BG148" i="4"/>
  <c r="BF148" i="4"/>
  <c r="T148" i="4"/>
  <c r="R148" i="4"/>
  <c r="P148" i="4"/>
  <c r="BI147" i="4"/>
  <c r="BH147" i="4"/>
  <c r="BG147" i="4"/>
  <c r="BF147" i="4"/>
  <c r="T147" i="4"/>
  <c r="R147" i="4"/>
  <c r="P147" i="4"/>
  <c r="BI146" i="4"/>
  <c r="BH146" i="4"/>
  <c r="BG146" i="4"/>
  <c r="BF146" i="4"/>
  <c r="T146" i="4"/>
  <c r="R146" i="4"/>
  <c r="P146" i="4"/>
  <c r="BI145" i="4"/>
  <c r="BH145" i="4"/>
  <c r="BG145" i="4"/>
  <c r="BF145" i="4"/>
  <c r="T145" i="4"/>
  <c r="R145" i="4"/>
  <c r="P145" i="4"/>
  <c r="BI144" i="4"/>
  <c r="BH144" i="4"/>
  <c r="BG144" i="4"/>
  <c r="BF144" i="4"/>
  <c r="T144" i="4"/>
  <c r="R144" i="4"/>
  <c r="P144" i="4"/>
  <c r="BI143" i="4"/>
  <c r="BH143" i="4"/>
  <c r="BG143" i="4"/>
  <c r="BF143" i="4"/>
  <c r="T143" i="4"/>
  <c r="R143" i="4"/>
  <c r="P143" i="4"/>
  <c r="BI141" i="4"/>
  <c r="BH141" i="4"/>
  <c r="BG141" i="4"/>
  <c r="BF141" i="4"/>
  <c r="T141" i="4"/>
  <c r="R141" i="4"/>
  <c r="P141" i="4"/>
  <c r="BI140" i="4"/>
  <c r="BH140" i="4"/>
  <c r="BG140" i="4"/>
  <c r="BF140" i="4"/>
  <c r="T140" i="4"/>
  <c r="R140" i="4"/>
  <c r="P140" i="4"/>
  <c r="BI139" i="4"/>
  <c r="BH139" i="4"/>
  <c r="BG139" i="4"/>
  <c r="BF139" i="4"/>
  <c r="T139" i="4"/>
  <c r="R139" i="4"/>
  <c r="P139" i="4"/>
  <c r="BI138" i="4"/>
  <c r="BH138" i="4"/>
  <c r="BG138" i="4"/>
  <c r="BF138" i="4"/>
  <c r="T138" i="4"/>
  <c r="R138" i="4"/>
  <c r="P138" i="4"/>
  <c r="BI137" i="4"/>
  <c r="BH137" i="4"/>
  <c r="BG137" i="4"/>
  <c r="BF137" i="4"/>
  <c r="T137" i="4"/>
  <c r="R137" i="4"/>
  <c r="P137" i="4"/>
  <c r="BI136" i="4"/>
  <c r="BH136" i="4"/>
  <c r="BG136" i="4"/>
  <c r="BF136" i="4"/>
  <c r="T136" i="4"/>
  <c r="R136" i="4"/>
  <c r="P136" i="4"/>
  <c r="BI135" i="4"/>
  <c r="BH135" i="4"/>
  <c r="BG135" i="4"/>
  <c r="BF135" i="4"/>
  <c r="T135" i="4"/>
  <c r="R135" i="4"/>
  <c r="P135" i="4"/>
  <c r="BI134" i="4"/>
  <c r="BH134" i="4"/>
  <c r="BG134" i="4"/>
  <c r="BF134" i="4"/>
  <c r="T134" i="4"/>
  <c r="R134" i="4"/>
  <c r="P134" i="4"/>
  <c r="BI133" i="4"/>
  <c r="BH133" i="4"/>
  <c r="BG133" i="4"/>
  <c r="BF133" i="4"/>
  <c r="T133" i="4"/>
  <c r="R133" i="4"/>
  <c r="P133" i="4"/>
  <c r="BI132" i="4"/>
  <c r="BH132" i="4"/>
  <c r="BG132" i="4"/>
  <c r="BF132" i="4"/>
  <c r="T132" i="4"/>
  <c r="R132" i="4"/>
  <c r="P132" i="4"/>
  <c r="BI129" i="4"/>
  <c r="BH129" i="4"/>
  <c r="BG129" i="4"/>
  <c r="BF129" i="4"/>
  <c r="T129" i="4"/>
  <c r="T128" i="4"/>
  <c r="T127" i="4" s="1"/>
  <c r="R129" i="4"/>
  <c r="R128" i="4" s="1"/>
  <c r="R127" i="4" s="1"/>
  <c r="P129" i="4"/>
  <c r="P128" i="4" s="1"/>
  <c r="P127" i="4" s="1"/>
  <c r="F123" i="4"/>
  <c r="F122" i="4"/>
  <c r="F120" i="4"/>
  <c r="E118" i="4"/>
  <c r="F92" i="4"/>
  <c r="F91" i="4"/>
  <c r="F89" i="4"/>
  <c r="E87" i="4"/>
  <c r="J24" i="4"/>
  <c r="E24" i="4"/>
  <c r="J92" i="4" s="1"/>
  <c r="J23" i="4"/>
  <c r="J21" i="4"/>
  <c r="E21" i="4"/>
  <c r="J91" i="4" s="1"/>
  <c r="J89" i="4"/>
  <c r="E7" i="4"/>
  <c r="E116" i="4" s="1"/>
  <c r="J37" i="3"/>
  <c r="J36" i="3"/>
  <c r="AY96" i="1" s="1"/>
  <c r="J35" i="3"/>
  <c r="AX96" i="1" s="1"/>
  <c r="BI179" i="3"/>
  <c r="BH179" i="3"/>
  <c r="BG179" i="3"/>
  <c r="BF179" i="3"/>
  <c r="T179" i="3"/>
  <c r="T178" i="3" s="1"/>
  <c r="T177" i="3" s="1"/>
  <c r="R179" i="3"/>
  <c r="R178" i="3" s="1"/>
  <c r="R177" i="3" s="1"/>
  <c r="P179" i="3"/>
  <c r="P178" i="3" s="1"/>
  <c r="P177" i="3" s="1"/>
  <c r="BI176" i="3"/>
  <c r="BH176" i="3"/>
  <c r="BG176" i="3"/>
  <c r="BF176" i="3"/>
  <c r="T176" i="3"/>
  <c r="R176" i="3"/>
  <c r="P176" i="3"/>
  <c r="BI175" i="3"/>
  <c r="BH175" i="3"/>
  <c r="BG175" i="3"/>
  <c r="BF175" i="3"/>
  <c r="T175" i="3"/>
  <c r="R175" i="3"/>
  <c r="P175" i="3"/>
  <c r="BI173" i="3"/>
  <c r="BH173" i="3"/>
  <c r="BG173" i="3"/>
  <c r="BF173" i="3"/>
  <c r="T173" i="3"/>
  <c r="R173" i="3"/>
  <c r="P173" i="3"/>
  <c r="BI172" i="3"/>
  <c r="BH172" i="3"/>
  <c r="BG172" i="3"/>
  <c r="BF172" i="3"/>
  <c r="T172" i="3"/>
  <c r="R172" i="3"/>
  <c r="P172" i="3"/>
  <c r="BI171" i="3"/>
  <c r="BH171" i="3"/>
  <c r="BG171" i="3"/>
  <c r="BF171" i="3"/>
  <c r="T171" i="3"/>
  <c r="R171" i="3"/>
  <c r="P171" i="3"/>
  <c r="BI170" i="3"/>
  <c r="BH170" i="3"/>
  <c r="BG170" i="3"/>
  <c r="BF170" i="3"/>
  <c r="T170" i="3"/>
  <c r="R170" i="3"/>
  <c r="P170" i="3"/>
  <c r="BI169" i="3"/>
  <c r="BH169" i="3"/>
  <c r="BG169" i="3"/>
  <c r="BF169" i="3"/>
  <c r="T169" i="3"/>
  <c r="R169" i="3"/>
  <c r="P169" i="3"/>
  <c r="BI168" i="3"/>
  <c r="BH168" i="3"/>
  <c r="BG168" i="3"/>
  <c r="BF168" i="3"/>
  <c r="T168" i="3"/>
  <c r="R168" i="3"/>
  <c r="P168" i="3"/>
  <c r="BI167" i="3"/>
  <c r="BH167" i="3"/>
  <c r="BG167" i="3"/>
  <c r="BF167" i="3"/>
  <c r="T167" i="3"/>
  <c r="R167" i="3"/>
  <c r="P167" i="3"/>
  <c r="BI165" i="3"/>
  <c r="BH165" i="3"/>
  <c r="BG165" i="3"/>
  <c r="BF165" i="3"/>
  <c r="T165" i="3"/>
  <c r="R165" i="3"/>
  <c r="P165" i="3"/>
  <c r="BI164" i="3"/>
  <c r="BH164" i="3"/>
  <c r="BG164" i="3"/>
  <c r="BF164" i="3"/>
  <c r="T164" i="3"/>
  <c r="R164" i="3"/>
  <c r="P164" i="3"/>
  <c r="BI163" i="3"/>
  <c r="BH163" i="3"/>
  <c r="BG163" i="3"/>
  <c r="BF163" i="3"/>
  <c r="T163" i="3"/>
  <c r="R163" i="3"/>
  <c r="P163" i="3"/>
  <c r="BI162" i="3"/>
  <c r="BH162" i="3"/>
  <c r="BG162" i="3"/>
  <c r="BF162" i="3"/>
  <c r="T162" i="3"/>
  <c r="R162" i="3"/>
  <c r="P162" i="3"/>
  <c r="BI161" i="3"/>
  <c r="BH161" i="3"/>
  <c r="BG161" i="3"/>
  <c r="BF161" i="3"/>
  <c r="T161" i="3"/>
  <c r="R161" i="3"/>
  <c r="P161" i="3"/>
  <c r="BI160" i="3"/>
  <c r="BH160" i="3"/>
  <c r="BG160" i="3"/>
  <c r="BF160" i="3"/>
  <c r="T160" i="3"/>
  <c r="R160" i="3"/>
  <c r="P160" i="3"/>
  <c r="BI159" i="3"/>
  <c r="BH159" i="3"/>
  <c r="BG159" i="3"/>
  <c r="BF159" i="3"/>
  <c r="T159" i="3"/>
  <c r="R159" i="3"/>
  <c r="P159" i="3"/>
  <c r="BI156" i="3"/>
  <c r="BH156" i="3"/>
  <c r="BG156" i="3"/>
  <c r="BF156" i="3"/>
  <c r="T156" i="3"/>
  <c r="T155" i="3" s="1"/>
  <c r="R156" i="3"/>
  <c r="R155" i="3" s="1"/>
  <c r="P156" i="3"/>
  <c r="P155" i="3" s="1"/>
  <c r="BI154" i="3"/>
  <c r="BH154" i="3"/>
  <c r="BG154" i="3"/>
  <c r="BF154" i="3"/>
  <c r="T154" i="3"/>
  <c r="R154" i="3"/>
  <c r="P154" i="3"/>
  <c r="BI153" i="3"/>
  <c r="BH153" i="3"/>
  <c r="BG153" i="3"/>
  <c r="BF153" i="3"/>
  <c r="T153" i="3"/>
  <c r="R153" i="3"/>
  <c r="P153" i="3"/>
  <c r="BI152" i="3"/>
  <c r="BH152" i="3"/>
  <c r="BG152" i="3"/>
  <c r="BF152" i="3"/>
  <c r="T152" i="3"/>
  <c r="R152" i="3"/>
  <c r="P152" i="3"/>
  <c r="BI151" i="3"/>
  <c r="BH151" i="3"/>
  <c r="BG151" i="3"/>
  <c r="BF151" i="3"/>
  <c r="T151" i="3"/>
  <c r="R151" i="3"/>
  <c r="P151" i="3"/>
  <c r="BI149" i="3"/>
  <c r="BH149" i="3"/>
  <c r="BG149" i="3"/>
  <c r="BF149" i="3"/>
  <c r="T149" i="3"/>
  <c r="R149" i="3"/>
  <c r="P149" i="3"/>
  <c r="BI148" i="3"/>
  <c r="BH148" i="3"/>
  <c r="BG148" i="3"/>
  <c r="BF148" i="3"/>
  <c r="T148" i="3"/>
  <c r="R148" i="3"/>
  <c r="P148" i="3"/>
  <c r="BI147" i="3"/>
  <c r="BH147" i="3"/>
  <c r="BG147" i="3"/>
  <c r="BF147" i="3"/>
  <c r="T147" i="3"/>
  <c r="R147" i="3"/>
  <c r="P147" i="3"/>
  <c r="BI146" i="3"/>
  <c r="BH146" i="3"/>
  <c r="BG146" i="3"/>
  <c r="BF146" i="3"/>
  <c r="T146" i="3"/>
  <c r="R146" i="3"/>
  <c r="P146" i="3"/>
  <c r="BI145" i="3"/>
  <c r="BH145" i="3"/>
  <c r="BG145" i="3"/>
  <c r="BF145" i="3"/>
  <c r="T145" i="3"/>
  <c r="R145" i="3"/>
  <c r="P145" i="3"/>
  <c r="BI144" i="3"/>
  <c r="BH144" i="3"/>
  <c r="BG144" i="3"/>
  <c r="BF144" i="3"/>
  <c r="T144" i="3"/>
  <c r="R144" i="3"/>
  <c r="P144" i="3"/>
  <c r="BI143" i="3"/>
  <c r="BH143" i="3"/>
  <c r="BG143" i="3"/>
  <c r="BF143" i="3"/>
  <c r="T143" i="3"/>
  <c r="R143" i="3"/>
  <c r="P143" i="3"/>
  <c r="BI142" i="3"/>
  <c r="BH142" i="3"/>
  <c r="BG142" i="3"/>
  <c r="BF142" i="3"/>
  <c r="T142" i="3"/>
  <c r="R142" i="3"/>
  <c r="P142" i="3"/>
  <c r="BI141" i="3"/>
  <c r="BH141" i="3"/>
  <c r="BG141" i="3"/>
  <c r="BF141" i="3"/>
  <c r="T141" i="3"/>
  <c r="R141" i="3"/>
  <c r="P141" i="3"/>
  <c r="BI140" i="3"/>
  <c r="BH140" i="3"/>
  <c r="BG140" i="3"/>
  <c r="BF140" i="3"/>
  <c r="T140" i="3"/>
  <c r="R140" i="3"/>
  <c r="P140" i="3"/>
  <c r="BI139" i="3"/>
  <c r="BH139" i="3"/>
  <c r="BG139" i="3"/>
  <c r="BF139" i="3"/>
  <c r="T139" i="3"/>
  <c r="R139" i="3"/>
  <c r="P139" i="3"/>
  <c r="BI138" i="3"/>
  <c r="BH138" i="3"/>
  <c r="BG138" i="3"/>
  <c r="BF138" i="3"/>
  <c r="T138" i="3"/>
  <c r="R138" i="3"/>
  <c r="P138" i="3"/>
  <c r="BI137" i="3"/>
  <c r="BH137" i="3"/>
  <c r="BG137" i="3"/>
  <c r="BF137" i="3"/>
  <c r="T137" i="3"/>
  <c r="R137" i="3"/>
  <c r="P137" i="3"/>
  <c r="BI135" i="3"/>
  <c r="BH135" i="3"/>
  <c r="BG135" i="3"/>
  <c r="BF135" i="3"/>
  <c r="T135" i="3"/>
  <c r="R135" i="3"/>
  <c r="P135" i="3"/>
  <c r="BI134" i="3"/>
  <c r="BH134" i="3"/>
  <c r="BG134" i="3"/>
  <c r="BF134" i="3"/>
  <c r="T134" i="3"/>
  <c r="R134" i="3"/>
  <c r="P134" i="3"/>
  <c r="BI133" i="3"/>
  <c r="BH133" i="3"/>
  <c r="BG133" i="3"/>
  <c r="BF133" i="3"/>
  <c r="T133" i="3"/>
  <c r="R133" i="3"/>
  <c r="P133" i="3"/>
  <c r="BI131" i="3"/>
  <c r="BH131" i="3"/>
  <c r="BG131" i="3"/>
  <c r="BF131" i="3"/>
  <c r="T131" i="3"/>
  <c r="T130" i="3" s="1"/>
  <c r="R131" i="3"/>
  <c r="R130" i="3" s="1"/>
  <c r="P131" i="3"/>
  <c r="P130" i="3" s="1"/>
  <c r="F125" i="3"/>
  <c r="F124" i="3"/>
  <c r="F122" i="3"/>
  <c r="E120" i="3"/>
  <c r="F92" i="3"/>
  <c r="F91" i="3"/>
  <c r="F89" i="3"/>
  <c r="E87" i="3"/>
  <c r="J24" i="3"/>
  <c r="E24" i="3"/>
  <c r="J125" i="3" s="1"/>
  <c r="J23" i="3"/>
  <c r="J21" i="3"/>
  <c r="E21" i="3"/>
  <c r="J124" i="3" s="1"/>
  <c r="J20" i="3"/>
  <c r="J122" i="3"/>
  <c r="E7" i="3"/>
  <c r="E118" i="3" s="1"/>
  <c r="J37" i="2"/>
  <c r="J36" i="2"/>
  <c r="AY95" i="1"/>
  <c r="J35" i="2"/>
  <c r="AX95" i="1" s="1"/>
  <c r="BI144" i="2"/>
  <c r="BH144" i="2"/>
  <c r="BG144" i="2"/>
  <c r="BF144" i="2"/>
  <c r="T144" i="2"/>
  <c r="T143" i="2"/>
  <c r="R144" i="2"/>
  <c r="R143" i="2" s="1"/>
  <c r="P144" i="2"/>
  <c r="P143" i="2"/>
  <c r="BI142" i="2"/>
  <c r="BH142" i="2"/>
  <c r="BG142" i="2"/>
  <c r="BF142" i="2"/>
  <c r="T142" i="2"/>
  <c r="T141" i="2" s="1"/>
  <c r="R142" i="2"/>
  <c r="R141" i="2"/>
  <c r="P142" i="2"/>
  <c r="P141" i="2" s="1"/>
  <c r="BI140" i="2"/>
  <c r="BH140" i="2"/>
  <c r="BG140" i="2"/>
  <c r="BF140" i="2"/>
  <c r="T140" i="2"/>
  <c r="T139" i="2"/>
  <c r="R140" i="2"/>
  <c r="R139" i="2" s="1"/>
  <c r="P140" i="2"/>
  <c r="P139" i="2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F120" i="2"/>
  <c r="F119" i="2"/>
  <c r="F117" i="2"/>
  <c r="E115" i="2"/>
  <c r="F92" i="2"/>
  <c r="F91" i="2"/>
  <c r="F89" i="2"/>
  <c r="E87" i="2"/>
  <c r="J24" i="2"/>
  <c r="E24" i="2"/>
  <c r="J120" i="2" s="1"/>
  <c r="J23" i="2"/>
  <c r="J21" i="2"/>
  <c r="E21" i="2"/>
  <c r="J91" i="2" s="1"/>
  <c r="J20" i="2"/>
  <c r="J89" i="2"/>
  <c r="E7" i="2"/>
  <c r="E85" i="2" s="1"/>
  <c r="L90" i="1"/>
  <c r="AM90" i="1"/>
  <c r="AM89" i="1"/>
  <c r="L89" i="1"/>
  <c r="AM87" i="1"/>
  <c r="L87" i="1"/>
  <c r="L85" i="1"/>
  <c r="L84" i="1"/>
  <c r="BK158" i="5"/>
  <c r="BK157" i="5"/>
  <c r="J154" i="5"/>
  <c r="BK151" i="5"/>
  <c r="J147" i="5"/>
  <c r="J142" i="5"/>
  <c r="BK138" i="5"/>
  <c r="BK131" i="5"/>
  <c r="J161" i="4"/>
  <c r="J160" i="4"/>
  <c r="J157" i="4"/>
  <c r="J156" i="4"/>
  <c r="BK155" i="4"/>
  <c r="J151" i="4"/>
  <c r="J148" i="4"/>
  <c r="J147" i="4"/>
  <c r="BK145" i="4"/>
  <c r="BK143" i="4"/>
  <c r="J141" i="4"/>
  <c r="BK140" i="4"/>
  <c r="J139" i="4"/>
  <c r="BK138" i="4"/>
  <c r="J135" i="4"/>
  <c r="BK134" i="4"/>
  <c r="J129" i="4"/>
  <c r="BK175" i="3"/>
  <c r="J173" i="3"/>
  <c r="BK171" i="3"/>
  <c r="J169" i="3"/>
  <c r="BK168" i="3"/>
  <c r="J167" i="3"/>
  <c r="BK164" i="3"/>
  <c r="BK162" i="3"/>
  <c r="J152" i="3"/>
  <c r="BK149" i="3"/>
  <c r="J146" i="3"/>
  <c r="BK143" i="3"/>
  <c r="J142" i="3"/>
  <c r="J141" i="3"/>
  <c r="J140" i="3"/>
  <c r="J137" i="3"/>
  <c r="J135" i="3"/>
  <c r="BK133" i="3"/>
  <c r="BK131" i="3"/>
  <c r="BK142" i="2"/>
  <c r="BK140" i="2"/>
  <c r="BK136" i="2"/>
  <c r="J134" i="2"/>
  <c r="BK131" i="2"/>
  <c r="BK130" i="2"/>
  <c r="J129" i="2"/>
  <c r="BK128" i="2"/>
  <c r="J127" i="2"/>
  <c r="J160" i="5"/>
  <c r="J157" i="5"/>
  <c r="J156" i="5"/>
  <c r="BK154" i="5"/>
  <c r="BK153" i="5"/>
  <c r="J151" i="5"/>
  <c r="BK149" i="5"/>
  <c r="BK148" i="5"/>
  <c r="BK147" i="5"/>
  <c r="BK146" i="5"/>
  <c r="J141" i="5"/>
  <c r="BK139" i="5"/>
  <c r="J138" i="5"/>
  <c r="BK137" i="5"/>
  <c r="BK136" i="5"/>
  <c r="BK133" i="5"/>
  <c r="J131" i="5"/>
  <c r="J130" i="5"/>
  <c r="J129" i="5"/>
  <c r="J149" i="4"/>
  <c r="J144" i="4"/>
  <c r="BK141" i="4"/>
  <c r="J140" i="4"/>
  <c r="BK137" i="4"/>
  <c r="BK136" i="4"/>
  <c r="J133" i="4"/>
  <c r="BK132" i="4"/>
  <c r="BK179" i="3"/>
  <c r="J176" i="3"/>
  <c r="J175" i="3"/>
  <c r="BK172" i="3"/>
  <c r="J170" i="3"/>
  <c r="BK169" i="3"/>
  <c r="J168" i="3"/>
  <c r="BK167" i="3"/>
  <c r="BK165" i="3"/>
  <c r="J163" i="3"/>
  <c r="J162" i="3"/>
  <c r="J161" i="3"/>
  <c r="BK160" i="3"/>
  <c r="BK159" i="3"/>
  <c r="BK156" i="3"/>
  <c r="J148" i="3"/>
  <c r="J145" i="3"/>
  <c r="J139" i="3"/>
  <c r="BK138" i="3"/>
  <c r="BK137" i="3"/>
  <c r="BK135" i="3"/>
  <c r="J134" i="3"/>
  <c r="J133" i="3"/>
  <c r="J140" i="2"/>
  <c r="BK134" i="2"/>
  <c r="J133" i="2"/>
  <c r="BK132" i="2"/>
  <c r="J130" i="2"/>
  <c r="BK127" i="2"/>
  <c r="BK126" i="2"/>
  <c r="J158" i="5"/>
  <c r="BK156" i="5"/>
  <c r="J153" i="5"/>
  <c r="J150" i="5"/>
  <c r="BK145" i="5"/>
  <c r="J144" i="5"/>
  <c r="J140" i="5"/>
  <c r="J137" i="5"/>
  <c r="J136" i="5"/>
  <c r="J134" i="5"/>
  <c r="J133" i="5"/>
  <c r="BK129" i="5"/>
  <c r="BK161" i="4"/>
  <c r="BK157" i="4"/>
  <c r="BK156" i="4"/>
  <c r="J155" i="4"/>
  <c r="J153" i="4"/>
  <c r="BK151" i="4"/>
  <c r="BK149" i="4"/>
  <c r="BK148" i="4"/>
  <c r="BK147" i="4"/>
  <c r="BK146" i="4"/>
  <c r="BK144" i="4"/>
  <c r="J143" i="4"/>
  <c r="BK139" i="4"/>
  <c r="J138" i="4"/>
  <c r="J137" i="4"/>
  <c r="BK135" i="4"/>
  <c r="J134" i="4"/>
  <c r="BK133" i="4"/>
  <c r="BK129" i="4"/>
  <c r="J153" i="3"/>
  <c r="BK152" i="3"/>
  <c r="J151" i="3"/>
  <c r="J149" i="3"/>
  <c r="BK148" i="3"/>
  <c r="J147" i="3"/>
  <c r="BK146" i="3"/>
  <c r="BK145" i="3"/>
  <c r="J144" i="3"/>
  <c r="J143" i="3"/>
  <c r="BK140" i="3"/>
  <c r="BK139" i="3"/>
  <c r="J138" i="3"/>
  <c r="BK144" i="2"/>
  <c r="J142" i="2"/>
  <c r="J137" i="2"/>
  <c r="J136" i="2"/>
  <c r="J132" i="2"/>
  <c r="J131" i="2"/>
  <c r="J126" i="2"/>
  <c r="BK160" i="5"/>
  <c r="BK150" i="5"/>
  <c r="J149" i="5"/>
  <c r="J148" i="5"/>
  <c r="J146" i="5"/>
  <c r="J145" i="5"/>
  <c r="BK144" i="5"/>
  <c r="BK142" i="5"/>
  <c r="BK141" i="5"/>
  <c r="BK140" i="5"/>
  <c r="J139" i="5"/>
  <c r="BK134" i="5"/>
  <c r="BK130" i="5"/>
  <c r="BK160" i="4"/>
  <c r="BK153" i="4"/>
  <c r="J146" i="4"/>
  <c r="J145" i="4"/>
  <c r="J136" i="4"/>
  <c r="J132" i="4"/>
  <c r="J179" i="3"/>
  <c r="BK176" i="3"/>
  <c r="BK173" i="3"/>
  <c r="J172" i="3"/>
  <c r="J171" i="3"/>
  <c r="BK170" i="3"/>
  <c r="J165" i="3"/>
  <c r="J164" i="3"/>
  <c r="BK163" i="3"/>
  <c r="BK161" i="3"/>
  <c r="J160" i="3"/>
  <c r="J159" i="3"/>
  <c r="J156" i="3"/>
  <c r="BK154" i="3"/>
  <c r="J154" i="3"/>
  <c r="BK153" i="3"/>
  <c r="BK151" i="3"/>
  <c r="BK147" i="3"/>
  <c r="BK144" i="3"/>
  <c r="BK142" i="3"/>
  <c r="BK141" i="3"/>
  <c r="BK134" i="3"/>
  <c r="J131" i="3"/>
  <c r="J144" i="2"/>
  <c r="BK137" i="2"/>
  <c r="BK133" i="2"/>
  <c r="BK129" i="2"/>
  <c r="J128" i="2"/>
  <c r="AS94" i="1"/>
  <c r="T138" i="2" l="1"/>
  <c r="P138" i="2"/>
  <c r="R138" i="2"/>
  <c r="P125" i="2"/>
  <c r="P124" i="2" s="1"/>
  <c r="P123" i="2" s="1"/>
  <c r="AU95" i="1" s="1"/>
  <c r="P135" i="2"/>
  <c r="R132" i="3"/>
  <c r="R136" i="3"/>
  <c r="P150" i="3"/>
  <c r="BK158" i="3"/>
  <c r="J158" i="3" s="1"/>
  <c r="J104" i="3" s="1"/>
  <c r="R158" i="3"/>
  <c r="R166" i="3"/>
  <c r="P174" i="3"/>
  <c r="P131" i="4"/>
  <c r="R142" i="4"/>
  <c r="T154" i="4"/>
  <c r="R159" i="4"/>
  <c r="R158" i="4" s="1"/>
  <c r="R128" i="5"/>
  <c r="P132" i="5"/>
  <c r="BK155" i="5"/>
  <c r="J155" i="5" s="1"/>
  <c r="J104" i="5" s="1"/>
  <c r="BK125" i="2"/>
  <c r="J125" i="2" s="1"/>
  <c r="J98" i="2" s="1"/>
  <c r="BK135" i="2"/>
  <c r="J135" i="2" s="1"/>
  <c r="J99" i="2" s="1"/>
  <c r="BK132" i="3"/>
  <c r="J132" i="3"/>
  <c r="J99" i="3" s="1"/>
  <c r="P132" i="3"/>
  <c r="P136" i="3"/>
  <c r="R150" i="3"/>
  <c r="T158" i="3"/>
  <c r="P166" i="3"/>
  <c r="T174" i="3"/>
  <c r="BK131" i="4"/>
  <c r="BK142" i="4"/>
  <c r="J142" i="4" s="1"/>
  <c r="J101" i="4" s="1"/>
  <c r="R154" i="4"/>
  <c r="T159" i="4"/>
  <c r="T158" i="4" s="1"/>
  <c r="P155" i="5"/>
  <c r="T125" i="2"/>
  <c r="T135" i="2"/>
  <c r="BK136" i="3"/>
  <c r="J136" i="3" s="1"/>
  <c r="J100" i="3" s="1"/>
  <c r="BK150" i="3"/>
  <c r="J150" i="3" s="1"/>
  <c r="J101" i="3" s="1"/>
  <c r="BK166" i="3"/>
  <c r="J166" i="3" s="1"/>
  <c r="J105" i="3" s="1"/>
  <c r="BK174" i="3"/>
  <c r="J174" i="3" s="1"/>
  <c r="J106" i="3" s="1"/>
  <c r="R131" i="4"/>
  <c r="R130" i="4" s="1"/>
  <c r="P142" i="4"/>
  <c r="P154" i="4"/>
  <c r="P159" i="4"/>
  <c r="P158" i="4" s="1"/>
  <c r="P128" i="5"/>
  <c r="BK132" i="5"/>
  <c r="J132" i="5" s="1"/>
  <c r="J100" i="5" s="1"/>
  <c r="R132" i="5"/>
  <c r="T132" i="5"/>
  <c r="R135" i="5"/>
  <c r="BK143" i="5"/>
  <c r="J143" i="5"/>
  <c r="J102" i="5" s="1"/>
  <c r="R143" i="5"/>
  <c r="BK152" i="5"/>
  <c r="J152" i="5" s="1"/>
  <c r="J103" i="5" s="1"/>
  <c r="T152" i="5"/>
  <c r="R155" i="5"/>
  <c r="R125" i="2"/>
  <c r="R135" i="2"/>
  <c r="T132" i="3"/>
  <c r="T136" i="3"/>
  <c r="T129" i="3" s="1"/>
  <c r="T150" i="3"/>
  <c r="P158" i="3"/>
  <c r="P157" i="3" s="1"/>
  <c r="T166" i="3"/>
  <c r="R174" i="3"/>
  <c r="T131" i="4"/>
  <c r="T142" i="4"/>
  <c r="BK154" i="4"/>
  <c r="J154" i="4" s="1"/>
  <c r="J104" i="4" s="1"/>
  <c r="BK159" i="4"/>
  <c r="J159" i="4" s="1"/>
  <c r="J106" i="4" s="1"/>
  <c r="BK128" i="5"/>
  <c r="J128" i="5" s="1"/>
  <c r="J99" i="5" s="1"/>
  <c r="T128" i="5"/>
  <c r="BK135" i="5"/>
  <c r="J135" i="5" s="1"/>
  <c r="J101" i="5" s="1"/>
  <c r="P135" i="5"/>
  <c r="T135" i="5"/>
  <c r="P143" i="5"/>
  <c r="T143" i="5"/>
  <c r="P152" i="5"/>
  <c r="R152" i="5"/>
  <c r="T155" i="5"/>
  <c r="J117" i="2"/>
  <c r="BE126" i="2"/>
  <c r="BE131" i="2"/>
  <c r="BE134" i="2"/>
  <c r="BE140" i="2"/>
  <c r="BK139" i="2"/>
  <c r="J139" i="2" s="1"/>
  <c r="J101" i="2" s="1"/>
  <c r="BK141" i="2"/>
  <c r="J141" i="2" s="1"/>
  <c r="J102" i="2" s="1"/>
  <c r="BK143" i="2"/>
  <c r="J143" i="2" s="1"/>
  <c r="J103" i="2" s="1"/>
  <c r="J91" i="3"/>
  <c r="J92" i="3"/>
  <c r="BE135" i="3"/>
  <c r="BE137" i="3"/>
  <c r="BE138" i="3"/>
  <c r="BE139" i="3"/>
  <c r="BE143" i="3"/>
  <c r="BE145" i="3"/>
  <c r="BE148" i="3"/>
  <c r="BE153" i="3"/>
  <c r="BE154" i="3"/>
  <c r="BE159" i="3"/>
  <c r="BE162" i="3"/>
  <c r="BE165" i="3"/>
  <c r="BE167" i="3"/>
  <c r="BE172" i="3"/>
  <c r="BE175" i="3"/>
  <c r="E85" i="4"/>
  <c r="J120" i="4"/>
  <c r="J122" i="4"/>
  <c r="BE133" i="4"/>
  <c r="BE135" i="4"/>
  <c r="BE137" i="4"/>
  <c r="BE141" i="4"/>
  <c r="BE143" i="4"/>
  <c r="BE147" i="4"/>
  <c r="BE148" i="4"/>
  <c r="BE149" i="4"/>
  <c r="BE157" i="4"/>
  <c r="J89" i="5"/>
  <c r="E115" i="5"/>
  <c r="J122" i="5"/>
  <c r="BE131" i="5"/>
  <c r="BE136" i="5"/>
  <c r="BE137" i="5"/>
  <c r="BE151" i="5"/>
  <c r="BE153" i="5"/>
  <c r="BE160" i="5"/>
  <c r="E113" i="2"/>
  <c r="J119" i="2"/>
  <c r="BE127" i="2"/>
  <c r="BE129" i="2"/>
  <c r="BE133" i="2"/>
  <c r="E85" i="3"/>
  <c r="BE131" i="3"/>
  <c r="BE133" i="3"/>
  <c r="BE134" i="3"/>
  <c r="BE141" i="3"/>
  <c r="BE142" i="3"/>
  <c r="BE149" i="3"/>
  <c r="BE151" i="3"/>
  <c r="BE152" i="3"/>
  <c r="BK178" i="3"/>
  <c r="BK177" i="3" s="1"/>
  <c r="J177" i="3" s="1"/>
  <c r="J107" i="3" s="1"/>
  <c r="J123" i="4"/>
  <c r="BE160" i="4"/>
  <c r="BK150" i="4"/>
  <c r="J150" i="4" s="1"/>
  <c r="J102" i="4" s="1"/>
  <c r="J91" i="5"/>
  <c r="BE130" i="5"/>
  <c r="BE138" i="5"/>
  <c r="BE139" i="5"/>
  <c r="BE141" i="5"/>
  <c r="BE146" i="5"/>
  <c r="BE147" i="5"/>
  <c r="BE148" i="5"/>
  <c r="BE154" i="5"/>
  <c r="BE157" i="5"/>
  <c r="BE128" i="2"/>
  <c r="BE130" i="2"/>
  <c r="BE136" i="2"/>
  <c r="BE142" i="2"/>
  <c r="BE144" i="2"/>
  <c r="J89" i="3"/>
  <c r="BE140" i="3"/>
  <c r="BE146" i="3"/>
  <c r="BE156" i="3"/>
  <c r="BE160" i="3"/>
  <c r="BE164" i="3"/>
  <c r="BE168" i="3"/>
  <c r="BE171" i="3"/>
  <c r="BE173" i="3"/>
  <c r="BE176" i="3"/>
  <c r="BE179" i="3"/>
  <c r="BK155" i="3"/>
  <c r="J155" i="3" s="1"/>
  <c r="J102" i="3" s="1"/>
  <c r="BE129" i="4"/>
  <c r="BE134" i="4"/>
  <c r="BE138" i="4"/>
  <c r="BE139" i="4"/>
  <c r="BE140" i="4"/>
  <c r="BE144" i="4"/>
  <c r="BE145" i="4"/>
  <c r="BE146" i="4"/>
  <c r="BE151" i="4"/>
  <c r="BE153" i="4"/>
  <c r="BE155" i="4"/>
  <c r="BE156" i="4"/>
  <c r="BK152" i="4"/>
  <c r="J152" i="4" s="1"/>
  <c r="J103" i="4" s="1"/>
  <c r="BE144" i="5"/>
  <c r="BE145" i="5"/>
  <c r="BE150" i="5"/>
  <c r="BE158" i="5"/>
  <c r="J92" i="2"/>
  <c r="BE132" i="2"/>
  <c r="BE137" i="2"/>
  <c r="BE144" i="3"/>
  <c r="BE147" i="3"/>
  <c r="BE161" i="3"/>
  <c r="BE163" i="3"/>
  <c r="BE169" i="3"/>
  <c r="BE170" i="3"/>
  <c r="BK130" i="3"/>
  <c r="J130" i="3" s="1"/>
  <c r="J98" i="3" s="1"/>
  <c r="BE132" i="4"/>
  <c r="BE136" i="4"/>
  <c r="BE161" i="4"/>
  <c r="BK128" i="4"/>
  <c r="J128" i="4" s="1"/>
  <c r="J98" i="4" s="1"/>
  <c r="BE129" i="5"/>
  <c r="BE133" i="5"/>
  <c r="BE134" i="5"/>
  <c r="BE140" i="5"/>
  <c r="BE142" i="5"/>
  <c r="BE149" i="5"/>
  <c r="BE156" i="5"/>
  <c r="BK159" i="5"/>
  <c r="J159" i="5" s="1"/>
  <c r="J105" i="5" s="1"/>
  <c r="F37" i="4"/>
  <c r="BD97" i="1" s="1"/>
  <c r="F36" i="2"/>
  <c r="BC95" i="1" s="1"/>
  <c r="F36" i="5"/>
  <c r="BC98" i="1" s="1"/>
  <c r="F35" i="2"/>
  <c r="BB95" i="1" s="1"/>
  <c r="F34" i="3"/>
  <c r="BA96" i="1" s="1"/>
  <c r="J34" i="4"/>
  <c r="AW97" i="1" s="1"/>
  <c r="J34" i="3"/>
  <c r="AW96" i="1" s="1"/>
  <c r="F37" i="3"/>
  <c r="BD96" i="1" s="1"/>
  <c r="F36" i="4"/>
  <c r="BC97" i="1" s="1"/>
  <c r="F35" i="3"/>
  <c r="BB96" i="1" s="1"/>
  <c r="F34" i="2"/>
  <c r="BA95" i="1" s="1"/>
  <c r="F34" i="4"/>
  <c r="BA97" i="1" s="1"/>
  <c r="J34" i="5"/>
  <c r="AW98" i="1" s="1"/>
  <c r="F36" i="3"/>
  <c r="BC96" i="1" s="1"/>
  <c r="F35" i="4"/>
  <c r="BB97" i="1" s="1"/>
  <c r="J34" i="2"/>
  <c r="AW95" i="1" s="1"/>
  <c r="F37" i="5"/>
  <c r="BD98" i="1" s="1"/>
  <c r="F35" i="5"/>
  <c r="BB98" i="1" s="1"/>
  <c r="F37" i="2"/>
  <c r="BD95" i="1" s="1"/>
  <c r="F34" i="5"/>
  <c r="BA98" i="1" s="1"/>
  <c r="T130" i="4" l="1"/>
  <c r="T126" i="4" s="1"/>
  <c r="P129" i="3"/>
  <c r="P128" i="3" s="1"/>
  <c r="AU96" i="1" s="1"/>
  <c r="R129" i="3"/>
  <c r="R126" i="4"/>
  <c r="BK130" i="4"/>
  <c r="J130" i="4" s="1"/>
  <c r="J99" i="4" s="1"/>
  <c r="T157" i="3"/>
  <c r="T128" i="3" s="1"/>
  <c r="P126" i="5"/>
  <c r="P125" i="5" s="1"/>
  <c r="AU98" i="1" s="1"/>
  <c r="T124" i="2"/>
  <c r="T123" i="2" s="1"/>
  <c r="R126" i="5"/>
  <c r="R125" i="5" s="1"/>
  <c r="P130" i="4"/>
  <c r="P126" i="4" s="1"/>
  <c r="AU97" i="1" s="1"/>
  <c r="R124" i="2"/>
  <c r="R123" i="2"/>
  <c r="R157" i="3"/>
  <c r="R128" i="3" s="1"/>
  <c r="T126" i="5"/>
  <c r="T125" i="5" s="1"/>
  <c r="BK129" i="3"/>
  <c r="J129" i="3" s="1"/>
  <c r="J97" i="3" s="1"/>
  <c r="J178" i="3"/>
  <c r="J108" i="3" s="1"/>
  <c r="BK127" i="4"/>
  <c r="J127" i="4" s="1"/>
  <c r="J97" i="4" s="1"/>
  <c r="BK126" i="5"/>
  <c r="BK125" i="5" s="1"/>
  <c r="J125" i="5" s="1"/>
  <c r="J96" i="5" s="1"/>
  <c r="BK124" i="2"/>
  <c r="J124" i="2" s="1"/>
  <c r="J97" i="2" s="1"/>
  <c r="BK138" i="2"/>
  <c r="J138" i="2" s="1"/>
  <c r="J100" i="2" s="1"/>
  <c r="BK157" i="3"/>
  <c r="J157" i="3" s="1"/>
  <c r="J103" i="3" s="1"/>
  <c r="J131" i="4"/>
  <c r="J100" i="4" s="1"/>
  <c r="BK158" i="4"/>
  <c r="J158" i="4" s="1"/>
  <c r="J105" i="4" s="1"/>
  <c r="F33" i="2"/>
  <c r="AZ95" i="1" s="1"/>
  <c r="BD94" i="1"/>
  <c r="W33" i="1" s="1"/>
  <c r="F33" i="4"/>
  <c r="AZ97" i="1" s="1"/>
  <c r="BC94" i="1"/>
  <c r="W32" i="1" s="1"/>
  <c r="F33" i="5"/>
  <c r="AZ98" i="1" s="1"/>
  <c r="J33" i="5"/>
  <c r="AV98" i="1" s="1"/>
  <c r="AT98" i="1" s="1"/>
  <c r="F33" i="3"/>
  <c r="AZ96" i="1" s="1"/>
  <c r="J33" i="4"/>
  <c r="AV97" i="1" s="1"/>
  <c r="AT97" i="1" s="1"/>
  <c r="BB94" i="1"/>
  <c r="AX94" i="1" s="1"/>
  <c r="J33" i="2"/>
  <c r="AV95" i="1" s="1"/>
  <c r="AT95" i="1" s="1"/>
  <c r="BA94" i="1"/>
  <c r="AW94" i="1" s="1"/>
  <c r="AK30" i="1" s="1"/>
  <c r="J33" i="3"/>
  <c r="AV96" i="1" s="1"/>
  <c r="AT96" i="1" s="1"/>
  <c r="J126" i="5" l="1"/>
  <c r="J97" i="5"/>
  <c r="BK123" i="2"/>
  <c r="J123" i="2"/>
  <c r="J30" i="2" s="1"/>
  <c r="AG95" i="1" s="1"/>
  <c r="AN95" i="1" s="1"/>
  <c r="BK126" i="4"/>
  <c r="J126" i="4" s="1"/>
  <c r="J96" i="4" s="1"/>
  <c r="BK128" i="3"/>
  <c r="J128" i="3" s="1"/>
  <c r="J96" i="3" s="1"/>
  <c r="AZ94" i="1"/>
  <c r="W29" i="1" s="1"/>
  <c r="AU94" i="1"/>
  <c r="AY94" i="1"/>
  <c r="W30" i="1"/>
  <c r="J30" i="5"/>
  <c r="AG98" i="1" s="1"/>
  <c r="AN98" i="1" s="1"/>
  <c r="W31" i="1"/>
  <c r="J39" i="2" l="1"/>
  <c r="J96" i="2"/>
  <c r="J39" i="5"/>
  <c r="AV94" i="1"/>
  <c r="AK29" i="1" s="1"/>
  <c r="J30" i="3"/>
  <c r="AG96" i="1" s="1"/>
  <c r="AN96" i="1" s="1"/>
  <c r="J30" i="4"/>
  <c r="AG97" i="1" s="1"/>
  <c r="AN97" i="1" s="1"/>
  <c r="J39" i="3" l="1"/>
  <c r="J39" i="4"/>
  <c r="AG94" i="1"/>
  <c r="AT94" i="1"/>
  <c r="AN94" i="1" l="1"/>
  <c r="AK26" i="1"/>
  <c r="AK35" i="1" s="1"/>
</calcChain>
</file>

<file path=xl/sharedStrings.xml><?xml version="1.0" encoding="utf-8"?>
<sst xmlns="http://schemas.openxmlformats.org/spreadsheetml/2006/main" count="2313" uniqueCount="489">
  <si>
    <t>Export Komplet</t>
  </si>
  <si>
    <t/>
  </si>
  <si>
    <t>2.0</t>
  </si>
  <si>
    <t>False</t>
  </si>
  <si>
    <t>{2511d928-5ab1-4667-ab51-ed8eec88c954}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</si>
  <si>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</si>
  <si>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</si>
  <si>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</si>
  <si>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</si>
  <si>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</si>
  <si>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</si>
  <si>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</si>
  <si>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</si>
  <si>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0,1</t>
  </si>
  <si>
    <t>Stavba:</t>
  </si>
  <si>
    <t>Rekonstrukce kravína na zimoviště masných krav - Jemčina</t>
  </si>
  <si>
    <t>KSO:</t>
  </si>
  <si>
    <t>CC-CZ:</t>
  </si>
  <si>
    <t>Místo:</t>
  </si>
  <si>
    <t xml:space="preserve"> </t>
  </si>
  <si>
    <t>Datum:</t>
  </si>
  <si>
    <t>Zadavatel:</t>
  </si>
  <si>
    <t>IČ:</t>
  </si>
  <si>
    <t>EKOAREA s.r.o.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</si>
  <si>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</si>
  <si>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</si>
  <si>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</si>
  <si>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</si>
  <si>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</si>
  <si>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</si>
  <si>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</si>
  <si>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</si>
  <si>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</si>
  <si>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</si>
  <si>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</si>
  <si>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</si>
  <si>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</si>
  <si>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</si>
  <si>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</si>
  <si>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</si>
  <si>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</si>
  <si>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</si>
  <si>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</si>
  <si>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</si>
  <si>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</si>
  <si>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</si>
  <si>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</si>
  <si>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</si>
  <si>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</si>
  <si>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</si>
  <si>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</si>
  <si>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</si>
  <si>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</si>
  <si>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</si>
  <si>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</si>
  <si>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</si>
  <si>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</si>
  <si>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</si>
  <si>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</si>
  <si>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</si>
  <si>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</si>
  <si>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</si>
  <si>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</si>
  <si>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</si>
  <si>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</si>
  <si>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</si>
  <si>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</si>
  <si>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</si>
  <si>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</si>
  <si>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</si>
  <si>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</si>
  <si>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</si>
  <si>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</si>
  <si>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</si>
  <si>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</si>
  <si>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01-1</t>
  </si>
  <si>
    <t>Bourací práce</t>
  </si>
  <si>
    <t>STA</t>
  </si>
  <si>
    <t>1</t>
  </si>
  <si>
    <t>{31fc5088-33cc-48ee-bf5e-15a23ff044c0}</t>
  </si>
  <si>
    <t>2</t>
  </si>
  <si>
    <t>SO 01-2</t>
  </si>
  <si>
    <t>Stavební část - I.</t>
  </si>
  <si>
    <t>{2be7de4d-86c7-4ab1-8620-fe0fdf62c5d6}</t>
  </si>
  <si>
    <t>SO 01-3</t>
  </si>
  <si>
    <t>Stavební část - II.</t>
  </si>
  <si>
    <t>{ecc7e1a3-6935-4352-99ba-fec7edeba9a1}</t>
  </si>
  <si>
    <t>SO 01-4</t>
  </si>
  <si>
    <t>Technologie</t>
  </si>
  <si>
    <t>{76cea0c2-436c-4292-9e7d-4ba0bf740f6f}</t>
  </si>
  <si>
    <t>KRYCÍ LIST SOUPISU PRACÍ</t>
  </si>
  <si>
    <t>Objekt:</t>
  </si>
  <si>
    <t>SO 01-1 -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</si>
  <si>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</si>
  <si>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</si>
  <si>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</si>
  <si>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</si>
  <si>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</si>
  <si>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</si>
  <si>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</si>
  <si>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</si>
  <si>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</si>
  <si>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</si>
  <si>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762 - Konstrukce tesařské</t>
  </si>
  <si>
    <t xml:space="preserve">    766 - Konstrukce truhlářské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</si>
  <si>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</si>
  <si>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</si>
  <si>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</si>
  <si>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</si>
  <si>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</si>
  <si>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</si>
  <si>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</si>
  <si>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</si>
  <si>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</si>
  <si>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</si>
  <si>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</si>
  <si>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</si>
  <si>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</si>
  <si>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</si>
  <si>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</si>
  <si>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</si>
  <si>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</si>
  <si>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</si>
  <si>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</si>
  <si>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962032231</t>
  </si>
  <si>
    <t>Bourání zdiva z cihel pálených nebo vápenopískových na MV nebo MVC přes 1 m3</t>
  </si>
  <si>
    <t>m3</t>
  </si>
  <si>
    <t>4</t>
  </si>
  <si>
    <t>964051111</t>
  </si>
  <si>
    <t>Bourání ŽB trámů, průvlaků nebo pásů průřezu do 0,10 m2</t>
  </si>
  <si>
    <t>3</t>
  </si>
  <si>
    <t>965042121</t>
  </si>
  <si>
    <t>Bourání podkladů pod dlažby nebo mazanin betonových nebo z litého asfaltu tl do 100 mm pl do 1 m2</t>
  </si>
  <si>
    <t>6</t>
  </si>
  <si>
    <t>965042241</t>
  </si>
  <si>
    <t>Bourání podkladů pod dlažby nebo mazanin betonových nebo z litého asfaltu tl přes 100 mm pl pře 4 m2</t>
  </si>
  <si>
    <t>8</t>
  </si>
  <si>
    <t>5</t>
  </si>
  <si>
    <t>965049112</t>
  </si>
  <si>
    <t>Příplatek k bourání betonových mazanin za bourání mazanin se svařovanou sítí tl přes 100 mm</t>
  </si>
  <si>
    <t>10</t>
  </si>
  <si>
    <t>968062357</t>
  </si>
  <si>
    <t>Vybourání dřevěných rámů oken dvojitých včetně křídel pl přes 4 m2</t>
  </si>
  <si>
    <t>m2</t>
  </si>
  <si>
    <t>12</t>
  </si>
  <si>
    <t>7</t>
  </si>
  <si>
    <t>971033651</t>
  </si>
  <si>
    <t>Vybourání otvorů ve zdivu cihelném pl do 4 m2 na MVC nebo MV tl do 600 mm</t>
  </si>
  <si>
    <t>14</t>
  </si>
  <si>
    <t>976016111</t>
  </si>
  <si>
    <t>Vybourání ŽB krmných žlabů pro skot bez podezdívky</t>
  </si>
  <si>
    <t>m</t>
  </si>
  <si>
    <t>16</t>
  </si>
  <si>
    <t>977312114</t>
  </si>
  <si>
    <t>Řezání stávajících betonových mazanin vyztužených hl do 150 mm</t>
  </si>
  <si>
    <t>18</t>
  </si>
  <si>
    <t>997</t>
  </si>
  <si>
    <t>Přesun sutě</t>
  </si>
  <si>
    <t>997013111</t>
  </si>
  <si>
    <t>Vnitrostaveništní doprava suti a vybouraných hmot pro budovy v do 6 m s použitím mechanizace</t>
  </si>
  <si>
    <t>t</t>
  </si>
  <si>
    <t>20</t>
  </si>
  <si>
    <t>11</t>
  </si>
  <si>
    <t>997013501</t>
  </si>
  <si>
    <t>Odvoz suti a vybouraných hmot na skládku nebo meziskládku do 1 km se složením</t>
  </si>
  <si>
    <t>22</t>
  </si>
  <si>
    <t>PSV</t>
  </si>
  <si>
    <t>Práce a dodávky PSV</t>
  </si>
  <si>
    <t>713</t>
  </si>
  <si>
    <t>Izolace tepelné</t>
  </si>
  <si>
    <t>713110811</t>
  </si>
  <si>
    <t>Odstranění tepelné izolace stropů volně kladené z vláknitých materiálů suchých tl do 100 mm</t>
  </si>
  <si>
    <t>24</t>
  </si>
  <si>
    <t>762</t>
  </si>
  <si>
    <t>Konstrukce tesařské</t>
  </si>
  <si>
    <t>13</t>
  </si>
  <si>
    <t>762420815</t>
  </si>
  <si>
    <t>Demontáž obložení stropů z desek cementotřískových tl přes 16 mm na sraz šroubovaných</t>
  </si>
  <si>
    <t>26</t>
  </si>
  <si>
    <t>766</t>
  </si>
  <si>
    <t>Konstrukce truhlářské</t>
  </si>
  <si>
    <t>766421822</t>
  </si>
  <si>
    <t>Demontáž truhlářského obložení podhledů podkladových roštů</t>
  </si>
  <si>
    <t>28</t>
  </si>
  <si>
    <t>SO 01-2 - Stavební část - I.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</si>
  <si>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</si>
  <si>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</si>
  <si>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</si>
  <si>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998 - Přesun hmot</t>
  </si>
  <si>
    <t xml:space="preserve">    722 - Zdravotechnika - vnitřní vodovod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</si>
  <si>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</si>
  <si>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</si>
  <si>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</si>
  <si>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VRN3 - Zařízení staveniště</t>
  </si>
  <si>
    <t>Zemní práce</t>
  </si>
  <si>
    <t>132201401</t>
  </si>
  <si>
    <t>Hloubená vykopávka pod základy v hornině tř. 3</t>
  </si>
  <si>
    <t>Zakládání</t>
  </si>
  <si>
    <t>271532212</t>
  </si>
  <si>
    <t>Podsyp pod základové konstrukce se zhutněním z hrubého kameniva frakce 16 až 32 mm</t>
  </si>
  <si>
    <t>275321411</t>
  </si>
  <si>
    <t>Základové patky ze ŽB bez zvýšených nároků na prostředí tř. C 20/25</t>
  </si>
  <si>
    <t>275361821</t>
  </si>
  <si>
    <t>Výztuž základových patek betonářskou ocelí 10 505 (R)</t>
  </si>
  <si>
    <t>Úpravy povrchů, podlahy a osazování výplní</t>
  </si>
  <si>
    <t>612325301</t>
  </si>
  <si>
    <t>Vápenocementová hladká omítka ostění nebo nadpraží</t>
  </si>
  <si>
    <t>612325413</t>
  </si>
  <si>
    <t>Oprava vnitřní vápenocementové hladké omítky stěn v rozsahu plochy do 50%</t>
  </si>
  <si>
    <t>622325107</t>
  </si>
  <si>
    <t>Oprava vnější vápenocementové hladké omítky složitosti 1 stěn v rozsahu do 65%</t>
  </si>
  <si>
    <t>631311224</t>
  </si>
  <si>
    <t>Mazanina tl do 120 mm z betonu prostého se zvýšenými nároky na prostředí tř. C 25/30</t>
  </si>
  <si>
    <t>631319012</t>
  </si>
  <si>
    <t>Příplatek k mazanině tl do 120 mm za přehlazení povrchu</t>
  </si>
  <si>
    <t>631319012.A</t>
  </si>
  <si>
    <t>Příplatek za čerpání betonu</t>
  </si>
  <si>
    <t>kpl</t>
  </si>
  <si>
    <t>631319173</t>
  </si>
  <si>
    <t>Příplatek k mazanině tl do 120 mm za stržení povrchu spodní vrstvy před vložením výztuže</t>
  </si>
  <si>
    <t>631319178</t>
  </si>
  <si>
    <t>Připravenost pro napáječky</t>
  </si>
  <si>
    <t>ks</t>
  </si>
  <si>
    <t>631351101</t>
  </si>
  <si>
    <t>Zřízení bednění rýh a hran v podlahách</t>
  </si>
  <si>
    <t>631351102</t>
  </si>
  <si>
    <t>Odstranění bednění rýh a hran v podlahách</t>
  </si>
  <si>
    <t>631362021</t>
  </si>
  <si>
    <t>Výztuž mazanin svařovanými sítěmi Kari</t>
  </si>
  <si>
    <t>30</t>
  </si>
  <si>
    <t>631362021.A</t>
  </si>
  <si>
    <t>D+M distanční lišty pod KARI sítě</t>
  </si>
  <si>
    <t>32</t>
  </si>
  <si>
    <t>17</t>
  </si>
  <si>
    <t>635111215</t>
  </si>
  <si>
    <t>Násyp pod podlahy ze štěrkopísku se zhutněním</t>
  </si>
  <si>
    <t>34</t>
  </si>
  <si>
    <t>941111111</t>
  </si>
  <si>
    <t>Montáž lešení řadového trubkového lehkého s podlahami zatížení do 200 kg/m2 š do 0,9 m v do 10 m</t>
  </si>
  <si>
    <t>36</t>
  </si>
  <si>
    <t>19</t>
  </si>
  <si>
    <t>941111211</t>
  </si>
  <si>
    <t>Příplatek k lešení řadovému trubkovému lehkému s podlahami š 0,9 m v 10 m za první a ZKD den použití</t>
  </si>
  <si>
    <t>38</t>
  </si>
  <si>
    <t>941111811</t>
  </si>
  <si>
    <t>Demontáž lešení řadového trubkového lehkého s podlahami zatížení do 200 kg/m2 š do 0,9 m v do 10 m</t>
  </si>
  <si>
    <t>40</t>
  </si>
  <si>
    <t>952901311</t>
  </si>
  <si>
    <t>Vyčištění budov zemědělských objektů při jakékoliv výšce podlaží</t>
  </si>
  <si>
    <t>42</t>
  </si>
  <si>
    <t>998</t>
  </si>
  <si>
    <t>Přesun hmot</t>
  </si>
  <si>
    <t>998011001</t>
  </si>
  <si>
    <t>Přesun hmot pro budovy zděné v do 6 m</t>
  </si>
  <si>
    <t>44</t>
  </si>
  <si>
    <t>722</t>
  </si>
  <si>
    <t>Zdravotechnika - vnitřní vodovod</t>
  </si>
  <si>
    <t>23</t>
  </si>
  <si>
    <t>722174003</t>
  </si>
  <si>
    <t>Potrubí vodovodní plastové PPR svar polyfuze PN 16 D 25 x 3,5 mm</t>
  </si>
  <si>
    <t>46</t>
  </si>
  <si>
    <t>722174003.A</t>
  </si>
  <si>
    <t>D+M vodoměrné armaturní šachty s napojením na stávající vodovodní řad, vč. poklopu</t>
  </si>
  <si>
    <t>48</t>
  </si>
  <si>
    <t>25</t>
  </si>
  <si>
    <t>722181212</t>
  </si>
  <si>
    <t>Ochrana vodovodního potrubí přilepenými termoizolačními trubicemi z PE tl do 6 mm DN do 32 mm</t>
  </si>
  <si>
    <t>50</t>
  </si>
  <si>
    <t>722190402</t>
  </si>
  <si>
    <t>Vyvedení a upevnění výpustku do DN 50</t>
  </si>
  <si>
    <t>kus</t>
  </si>
  <si>
    <t>52</t>
  </si>
  <si>
    <t>27</t>
  </si>
  <si>
    <t>722290215</t>
  </si>
  <si>
    <t>Zkouška těsnosti vodovodního potrubí hrdlového nebo přírubového do DN 100</t>
  </si>
  <si>
    <t>54</t>
  </si>
  <si>
    <t>722290234</t>
  </si>
  <si>
    <t>Proplach a dezinfekce vodovodního potrubí do DN 80</t>
  </si>
  <si>
    <t>56</t>
  </si>
  <si>
    <t>29</t>
  </si>
  <si>
    <t>998722101</t>
  </si>
  <si>
    <t>Přesun hmot tonážní pro vnitřní vodovod v objektech v do 6 m</t>
  </si>
  <si>
    <t>58</t>
  </si>
  <si>
    <t>767</t>
  </si>
  <si>
    <t>Konstrukce zámečnické</t>
  </si>
  <si>
    <t>767995114.A</t>
  </si>
  <si>
    <t>Montáž vodících profilů v podlaze (úhelník L 50*50*5 mm a profil T 50 mm)</t>
  </si>
  <si>
    <t>60</t>
  </si>
  <si>
    <t>31</t>
  </si>
  <si>
    <t>M</t>
  </si>
  <si>
    <t>13010420</t>
  </si>
  <si>
    <t>úhelník ocelový rovnostranný jakost 11 375 50x50x5mm</t>
  </si>
  <si>
    <t>62</t>
  </si>
  <si>
    <t>13010620</t>
  </si>
  <si>
    <t>ocel profilová T 50x50x6mm jakost 11 375</t>
  </si>
  <si>
    <t>64</t>
  </si>
  <si>
    <t>33</t>
  </si>
  <si>
    <t>767995116</t>
  </si>
  <si>
    <t>Montáž atypických zámečnických konstrukcí hmotnosti do 250 kg</t>
  </si>
  <si>
    <t>kg</t>
  </si>
  <si>
    <t>66</t>
  </si>
  <si>
    <t>13011029</t>
  </si>
  <si>
    <t>ocel profilová UPE 300 jakost 11 375</t>
  </si>
  <si>
    <t>68</t>
  </si>
  <si>
    <t>35</t>
  </si>
  <si>
    <t>13010760</t>
  </si>
  <si>
    <t>ocel profilová IPE 300 jakost 11 375</t>
  </si>
  <si>
    <t>70</t>
  </si>
  <si>
    <t>998767101</t>
  </si>
  <si>
    <t>Přesun hmot tonážní pro zámečnické konstrukce v objektech v do 6 m</t>
  </si>
  <si>
    <t>72</t>
  </si>
  <si>
    <t>784</t>
  </si>
  <si>
    <t>Dokončovací práce - malby a tapety</t>
  </si>
  <si>
    <t>37</t>
  </si>
  <si>
    <t>784111001</t>
  </si>
  <si>
    <t>Oprášení (ometení ) podkladu v místnostech výšky do 3,80 m</t>
  </si>
  <si>
    <t>74</t>
  </si>
  <si>
    <t>784312001</t>
  </si>
  <si>
    <t>Jednonásobné bílé vápenné malby v místnostech výšky do 3,80 m</t>
  </si>
  <si>
    <t>76</t>
  </si>
  <si>
    <t>VRN</t>
  </si>
  <si>
    <t>Vedlejší rozpočtové náklady</t>
  </si>
  <si>
    <t>VRN3</t>
  </si>
  <si>
    <t>Zařízení staveniště</t>
  </si>
  <si>
    <t>39</t>
  </si>
  <si>
    <t>030001000</t>
  </si>
  <si>
    <t>78</t>
  </si>
  <si>
    <t>SO 01-3 - Stavební část - II.</t>
  </si>
  <si>
    <t xml:space="preserve">    764 - Konstrukce klempířské</t>
  </si>
  <si>
    <t xml:space="preserve">    765 - Krytina skládaná</t>
  </si>
  <si>
    <t>M - Práce a dodávky M</t>
  </si>
  <si>
    <t xml:space="preserve">    21-M - Elektromontáže</t>
  </si>
  <si>
    <t>997013821</t>
  </si>
  <si>
    <t>Poplatek za uložení stavebního odpadu s azbestem na skládce (skládkovné)</t>
  </si>
  <si>
    <t>762-001</t>
  </si>
  <si>
    <t xml:space="preserve">Výdřeva pro osazení větrací štěrbiny </t>
  </si>
  <si>
    <t>430730346</t>
  </si>
  <si>
    <t>762331923</t>
  </si>
  <si>
    <t>Vyřezání části střešní vazby průřezové plochy řeziva do 224 cm2 délky do 8 m - 10% střešní konstrukce</t>
  </si>
  <si>
    <t>762332932</t>
  </si>
  <si>
    <t>Montáž doplnění části střešní vazby z hranolů průřezové plochy do 224 cm2 - 10% střešní konstrukce</t>
  </si>
  <si>
    <t>605121210</t>
  </si>
  <si>
    <t>řezivo jehličnaté hranol jakost I-II délka 4 - 5 m</t>
  </si>
  <si>
    <t>762342216</t>
  </si>
  <si>
    <t>Montáž laťování na střechách jednoduchých sklonu do 60° osové vzdálenosti do 600 mm</t>
  </si>
  <si>
    <t>605141020</t>
  </si>
  <si>
    <t>řezivo jehličnaté lať jakost II 10 - 25 cm2</t>
  </si>
  <si>
    <t>762342812</t>
  </si>
  <si>
    <t>Demontáž laťování střech z latí osové vzdálenosti do 0,50 m</t>
  </si>
  <si>
    <t>80</t>
  </si>
  <si>
    <t>41</t>
  </si>
  <si>
    <t>762395000</t>
  </si>
  <si>
    <t>Spojovací prostředky pro montáž krovu, bednění, laťování, světlíky, klíny</t>
  </si>
  <si>
    <t>82</t>
  </si>
  <si>
    <t>762631802</t>
  </si>
  <si>
    <t>Demontáž vrat plochy do 8 m2 včetně kování</t>
  </si>
  <si>
    <t>84</t>
  </si>
  <si>
    <t>43</t>
  </si>
  <si>
    <t>998762102</t>
  </si>
  <si>
    <t>Přesun hmot tonážní pro kce tesařské v objektech v do 12 m</t>
  </si>
  <si>
    <t>86</t>
  </si>
  <si>
    <t>764</t>
  </si>
  <si>
    <t>Konstrukce klempířské</t>
  </si>
  <si>
    <t>764-001</t>
  </si>
  <si>
    <t>Oplechování hřebene a štítů pozinkovaným plechem s povrchovou úpravou</t>
  </si>
  <si>
    <t>88</t>
  </si>
  <si>
    <t>45</t>
  </si>
  <si>
    <t>764001891</t>
  </si>
  <si>
    <t>Demontáž úžlabí do suti</t>
  </si>
  <si>
    <t>90</t>
  </si>
  <si>
    <t>764212607</t>
  </si>
  <si>
    <t>Oplechování úžlabí z Pz s povrchovou úpravou rš 670 mm</t>
  </si>
  <si>
    <t>92</t>
  </si>
  <si>
    <t>47</t>
  </si>
  <si>
    <t>764511405</t>
  </si>
  <si>
    <t>Žlab podokapní půlkruhový z Pz plechu rš 400 mm</t>
  </si>
  <si>
    <t>94</t>
  </si>
  <si>
    <t>764511445</t>
  </si>
  <si>
    <t>Kotlík oválný (trychtýřový) pro podokapní žlaby z Pz plechu 400/120 mm</t>
  </si>
  <si>
    <t>96</t>
  </si>
  <si>
    <t>49</t>
  </si>
  <si>
    <t>764518423</t>
  </si>
  <si>
    <t>Svody kruhové včetně objímek, kolen, odskoků z Pz plechu průměru 120 mm</t>
  </si>
  <si>
    <t>98</t>
  </si>
  <si>
    <t>998764102</t>
  </si>
  <si>
    <t>Přesun hmot tonážní pro konstrukce klempířské v objektech v do 12 m</t>
  </si>
  <si>
    <t>100</t>
  </si>
  <si>
    <t>765</t>
  </si>
  <si>
    <t>Krytina skládaná</t>
  </si>
  <si>
    <t>51</t>
  </si>
  <si>
    <t>765131851</t>
  </si>
  <si>
    <t>Demontáž vlnité vláknocementové krytiny sklonu do 30° do suti</t>
  </si>
  <si>
    <t>102</t>
  </si>
  <si>
    <t>766-002</t>
  </si>
  <si>
    <t>D+M dřevěná požlabnice - v 250 mm</t>
  </si>
  <si>
    <t>104</t>
  </si>
  <si>
    <t>53</t>
  </si>
  <si>
    <t>767-002</t>
  </si>
  <si>
    <t>Demontáž stávající technologie hrazení</t>
  </si>
  <si>
    <t>hod</t>
  </si>
  <si>
    <t>106</t>
  </si>
  <si>
    <t>55</t>
  </si>
  <si>
    <t>767391112</t>
  </si>
  <si>
    <t>Montáž krytin střech plechových tvarovaných šroubováním</t>
  </si>
  <si>
    <t>110</t>
  </si>
  <si>
    <t>767-001</t>
  </si>
  <si>
    <t>112</t>
  </si>
  <si>
    <t>Práce a dodávky M</t>
  </si>
  <si>
    <t>21-M</t>
  </si>
  <si>
    <t>Elektromontáže</t>
  </si>
  <si>
    <t>21-M-001</t>
  </si>
  <si>
    <t>Elektroinstalace stáje</t>
  </si>
  <si>
    <t>116</t>
  </si>
  <si>
    <t>59</t>
  </si>
  <si>
    <t>21-M-002</t>
  </si>
  <si>
    <t>Uzemnění a hromosvod</t>
  </si>
  <si>
    <t>118</t>
  </si>
  <si>
    <t>SO 01-4 - Technologie</t>
  </si>
  <si>
    <t xml:space="preserve">    26-M - Montáže zařízení pro zemědělství</t>
  </si>
  <si>
    <t xml:space="preserve">    26-M-001 - Hrazení u oken</t>
  </si>
  <si>
    <t xml:space="preserve">    26-M-002 - Napájení</t>
  </si>
  <si>
    <t xml:space="preserve">    26-M-003 - Branky</t>
  </si>
  <si>
    <t xml:space="preserve">    26-M-4 - Žlabová zábrana </t>
  </si>
  <si>
    <t xml:space="preserve">    26-M-005 - Montáž technologie hrazení a napájení</t>
  </si>
  <si>
    <t xml:space="preserve">    26-M-006 - Technologie větrání</t>
  </si>
  <si>
    <t xml:space="preserve">    26-M-007 - Technologie větrání</t>
  </si>
  <si>
    <t>26-M</t>
  </si>
  <si>
    <t>Montáže zařízení pro zemědělství</t>
  </si>
  <si>
    <t>26-M-001</t>
  </si>
  <si>
    <t>Hrazení u oken</t>
  </si>
  <si>
    <t>000035</t>
  </si>
  <si>
    <t>zámek 48 (Ø40)</t>
  </si>
  <si>
    <t>M001</t>
  </si>
  <si>
    <t>trubka 48x3</t>
  </si>
  <si>
    <t>M002</t>
  </si>
  <si>
    <t>kompletační materiál</t>
  </si>
  <si>
    <t>26-M-002</t>
  </si>
  <si>
    <t>Napájení</t>
  </si>
  <si>
    <t>011980</t>
  </si>
  <si>
    <t>NVV2 žlab L=2m, vyhřívaný</t>
  </si>
  <si>
    <t>M003</t>
  </si>
  <si>
    <t>NVV2 žlab L=2m, vyhřív. výška 650</t>
  </si>
  <si>
    <t>26-M-003</t>
  </si>
  <si>
    <t>Branky</t>
  </si>
  <si>
    <t>000157</t>
  </si>
  <si>
    <t>branka 1500-2500  (60+42)</t>
  </si>
  <si>
    <t>000084</t>
  </si>
  <si>
    <t>sloupek 76x5 L 1800 s nerez návl.</t>
  </si>
  <si>
    <t>000158</t>
  </si>
  <si>
    <t>branka  2500-3500  (60+42)</t>
  </si>
  <si>
    <t>000194</t>
  </si>
  <si>
    <t>sloupek 102x3,65  L 1800</t>
  </si>
  <si>
    <t>000170</t>
  </si>
  <si>
    <t>branka do 2500 s KARI sítí</t>
  </si>
  <si>
    <t>M004</t>
  </si>
  <si>
    <t>sloupek 76x5  L 1800 s nerez návl.</t>
  </si>
  <si>
    <t>26-M-4</t>
  </si>
  <si>
    <t xml:space="preserve">Žlabová zábrana </t>
  </si>
  <si>
    <t>000123</t>
  </si>
  <si>
    <t>sloupek 60 s 2xU</t>
  </si>
  <si>
    <t>02052</t>
  </si>
  <si>
    <t>sloupek 60 s 1xU</t>
  </si>
  <si>
    <t>M021</t>
  </si>
  <si>
    <t>držák</t>
  </si>
  <si>
    <t>M022</t>
  </si>
  <si>
    <t>trubka 60</t>
  </si>
  <si>
    <t>000024</t>
  </si>
  <si>
    <t>spojka do trubky 60 (Ø51)</t>
  </si>
  <si>
    <t>000259</t>
  </si>
  <si>
    <t>spona T 60/60</t>
  </si>
  <si>
    <t>000289</t>
  </si>
  <si>
    <t>třmen 60/60</t>
  </si>
  <si>
    <t>000227</t>
  </si>
  <si>
    <t>zátka 60</t>
  </si>
  <si>
    <t>26-M-005</t>
  </si>
  <si>
    <t>Montáž technologie hrazení a napájení</t>
  </si>
  <si>
    <t>001</t>
  </si>
  <si>
    <t>95-001</t>
  </si>
  <si>
    <t>Osazení sloupků technologie</t>
  </si>
  <si>
    <t>26-M-006</t>
  </si>
  <si>
    <t>Technologie větrání</t>
  </si>
  <si>
    <t>Rolovací plachtová vrata mechanická 2200 x 3100 mm</t>
  </si>
  <si>
    <t>D+M lamelové průchody nahrazující stávající</t>
  </si>
  <si>
    <t>Pol1</t>
  </si>
  <si>
    <t>D+M větrací štěrbina bez ovládání do 0,56 m</t>
  </si>
  <si>
    <t>26-M-007</t>
  </si>
  <si>
    <t>26-007-01</t>
  </si>
  <si>
    <t>Dodávka a montáž vysokonapěťových emitorů (ionizátorů), napájení 220 V,  prohlášení ES, krytí - IP44, do stájového prostředí a umístění v podstropním prostoru</t>
  </si>
  <si>
    <t>Krytina plechová imitace taška vč.  anticon filc tl. plechu 0,5 mm vč. spoj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</si>
</sst>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7" fillId="5" borderId="22" xfId="0" applyFont="1" applyFill="1" applyBorder="1" applyAlignment="1" applyProtection="1">
      <alignment horizontal="center" vertical="center"/>
      <protection locked="0"/>
    </xf>
    <xf numFmtId="49" fontId="17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5" borderId="22" xfId="0" applyFont="1" applyFill="1" applyBorder="1" applyAlignment="1" applyProtection="1">
      <alignment horizontal="left" vertical="center" wrapText="1"/>
      <protection locked="0"/>
    </xf>
    <xf numFmtId="0" fontId="17" fillId="5" borderId="22" xfId="0" applyFont="1" applyFill="1" applyBorder="1" applyAlignment="1" applyProtection="1">
      <alignment horizontal="center" vertical="center" wrapText="1"/>
      <protection locked="0"/>
    </xf>
    <xf numFmtId="167" fontId="17" fillId="5" borderId="22" xfId="0" applyNumberFormat="1" applyFont="1" applyFill="1" applyBorder="1" applyAlignment="1" applyProtection="1">
      <alignment vertical="center"/>
      <protection locked="0"/>
    </xf>
    <xf numFmtId="4" fontId="17" fillId="5" borderId="22" xfId="0" applyNumberFormat="1" applyFont="1" applyFill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13" workbookViewId="0">
      <selection activeCell="AD12" sqref="AD12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" customHeight="1">
      <c r="AR2" s="195" t="s">
        <v>5</v>
      </c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S2" s="14" t="s">
        <v>6</v>
      </c>
      <c r="BT2" s="14" t="s">
        <v>7</v>
      </c>
    </row>
    <row r="3" spans="1:74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1:74" s="1" customFormat="1" ht="12" customHeight="1">
      <c r="B5" s="17"/>
      <c r="D5" s="20" t="s">
        <v>12</v>
      </c>
      <c r="K5" s="188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R5" s="17"/>
      <c r="BS5" s="14" t="s">
        <v>13</v>
      </c>
    </row>
    <row r="6" spans="1:74" s="1" customFormat="1" ht="36.9" customHeight="1">
      <c r="B6" s="17"/>
      <c r="D6" s="22" t="s">
        <v>14</v>
      </c>
      <c r="K6" s="190" t="s">
        <v>15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R6" s="17"/>
      <c r="BS6" s="14" t="s">
        <v>13</v>
      </c>
    </row>
    <row r="7" spans="1:74" s="1" customFormat="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13</v>
      </c>
    </row>
    <row r="8" spans="1:74" s="1" customFormat="1" ht="12" customHeight="1">
      <c r="B8" s="17"/>
      <c r="D8" s="23" t="s">
        <v>18</v>
      </c>
      <c r="K8" s="21" t="s">
        <v>19</v>
      </c>
      <c r="AK8" s="23" t="s">
        <v>20</v>
      </c>
      <c r="AN8" s="21"/>
      <c r="AR8" s="17"/>
      <c r="BS8" s="14" t="s">
        <v>13</v>
      </c>
    </row>
    <row r="9" spans="1:74" s="1" customFormat="1" ht="14.4" customHeight="1">
      <c r="B9" s="17"/>
      <c r="AR9" s="17"/>
      <c r="BS9" s="14" t="s">
        <v>13</v>
      </c>
    </row>
    <row r="10" spans="1:74" s="1" customFormat="1" ht="12" customHeight="1">
      <c r="B10" s="17"/>
      <c r="D10" s="23" t="s">
        <v>21</v>
      </c>
      <c r="AK10" s="23" t="s">
        <v>22</v>
      </c>
      <c r="AN10" s="21"/>
      <c r="AR10" s="17"/>
      <c r="BS10" s="14" t="s">
        <v>13</v>
      </c>
    </row>
    <row r="11" spans="1:74" s="1" customFormat="1" ht="18.600000000000001" customHeight="1">
      <c r="B11" s="17"/>
      <c r="E11" s="21" t="s">
        <v>23</v>
      </c>
      <c r="AK11" s="23" t="s">
        <v>24</v>
      </c>
      <c r="AN11" s="21"/>
      <c r="AR11" s="17"/>
      <c r="BS11" s="14" t="s">
        <v>13</v>
      </c>
    </row>
    <row r="12" spans="1:74" s="1" customFormat="1" ht="6.9" customHeight="1">
      <c r="B12" s="17"/>
      <c r="AR12" s="17"/>
      <c r="BS12" s="14" t="s">
        <v>13</v>
      </c>
    </row>
    <row r="13" spans="1:74" s="1" customFormat="1" ht="12" customHeight="1">
      <c r="B13" s="17"/>
      <c r="D13" s="23" t="s">
        <v>25</v>
      </c>
      <c r="AK13" s="23" t="s">
        <v>22</v>
      </c>
      <c r="AN13" s="21"/>
      <c r="AR13" s="17"/>
      <c r="BS13" s="14" t="s">
        <v>13</v>
      </c>
    </row>
    <row r="14" spans="1:74" ht="13.2">
      <c r="B14" s="17"/>
      <c r="E14" s="21"/>
      <c r="AK14" s="23" t="s">
        <v>24</v>
      </c>
      <c r="AN14" s="21"/>
      <c r="AR14" s="17"/>
      <c r="BS14" s="14" t="s">
        <v>13</v>
      </c>
    </row>
    <row r="15" spans="1:74" s="1" customFormat="1" ht="6.9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600000000000001" customHeight="1">
      <c r="B17" s="17"/>
      <c r="E17" s="21" t="s">
        <v>19</v>
      </c>
      <c r="AK17" s="23" t="s">
        <v>24</v>
      </c>
      <c r="AN17" s="21" t="s">
        <v>1</v>
      </c>
      <c r="AR17" s="17"/>
      <c r="BS17" s="14" t="s">
        <v>27</v>
      </c>
    </row>
    <row r="18" spans="1:71" s="1" customFormat="1" ht="6.9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600000000000001" customHeight="1">
      <c r="B20" s="17"/>
      <c r="E20" s="21" t="s">
        <v>19</v>
      </c>
      <c r="AK20" s="23" t="s">
        <v>24</v>
      </c>
      <c r="AN20" s="21" t="s">
        <v>1</v>
      </c>
      <c r="AR20" s="17"/>
      <c r="BS20" s="14" t="s">
        <v>27</v>
      </c>
    </row>
    <row r="21" spans="1:71" s="1" customFormat="1" ht="6.9" customHeight="1">
      <c r="B21" s="17"/>
      <c r="AR21" s="17"/>
    </row>
    <row r="22" spans="1:71" s="1" customFormat="1" ht="12" customHeight="1">
      <c r="B22" s="17"/>
      <c r="D22" s="23" t="s">
        <v>29</v>
      </c>
      <c r="AR22" s="17"/>
    </row>
    <row r="23" spans="1:71" s="1" customFormat="1" ht="16.5" customHeight="1">
      <c r="B23" s="17"/>
      <c r="E23" s="191" t="s">
        <v>1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R23" s="17"/>
    </row>
    <row r="24" spans="1:71" s="1" customFormat="1" ht="6.9" customHeight="1">
      <c r="B24" s="17"/>
      <c r="AR24" s="17"/>
    </row>
    <row r="25" spans="1:71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5" customHeight="1">
      <c r="A26" s="26"/>
      <c r="B26" s="27"/>
      <c r="C26" s="26"/>
      <c r="D26" s="28" t="s">
        <v>30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2">
        <f>ROUND(AG94,2)</f>
        <v>0</v>
      </c>
      <c r="AL26" s="193"/>
      <c r="AM26" s="193"/>
      <c r="AN26" s="193"/>
      <c r="AO26" s="193"/>
      <c r="AP26" s="26"/>
      <c r="AQ26" s="26"/>
      <c r="AR26" s="27"/>
      <c r="BE26" s="26"/>
    </row>
    <row r="27" spans="1:71" s="2" customFormat="1" ht="6.9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.2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4" t="s">
        <v>31</v>
      </c>
      <c r="M28" s="194"/>
      <c r="N28" s="194"/>
      <c r="O28" s="194"/>
      <c r="P28" s="194"/>
      <c r="Q28" s="26"/>
      <c r="R28" s="26"/>
      <c r="S28" s="26"/>
      <c r="T28" s="26"/>
      <c r="U28" s="26"/>
      <c r="V28" s="26"/>
      <c r="W28" s="194" t="s">
        <v>32</v>
      </c>
      <c r="X28" s="194"/>
      <c r="Y28" s="194"/>
      <c r="Z28" s="194"/>
      <c r="AA28" s="194"/>
      <c r="AB28" s="194"/>
      <c r="AC28" s="194"/>
      <c r="AD28" s="194"/>
      <c r="AE28" s="194"/>
      <c r="AF28" s="26"/>
      <c r="AG28" s="26"/>
      <c r="AH28" s="26"/>
      <c r="AI28" s="26"/>
      <c r="AJ28" s="26"/>
      <c r="AK28" s="194" t="s">
        <v>33</v>
      </c>
      <c r="AL28" s="194"/>
      <c r="AM28" s="194"/>
      <c r="AN28" s="194"/>
      <c r="AO28" s="194"/>
      <c r="AP28" s="26"/>
      <c r="AQ28" s="26"/>
      <c r="AR28" s="27"/>
      <c r="BE28" s="26"/>
    </row>
    <row r="29" spans="1:71" s="3" customFormat="1" ht="14.4" customHeight="1">
      <c r="B29" s="31"/>
      <c r="D29" s="23" t="s">
        <v>34</v>
      </c>
      <c r="F29" s="23" t="s">
        <v>35</v>
      </c>
      <c r="L29" s="185">
        <v>0.21</v>
      </c>
      <c r="M29" s="186"/>
      <c r="N29" s="186"/>
      <c r="O29" s="186"/>
      <c r="P29" s="186"/>
      <c r="W29" s="187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7">
        <f>ROUND(AV94, 2)</f>
        <v>0</v>
      </c>
      <c r="AL29" s="186"/>
      <c r="AM29" s="186"/>
      <c r="AN29" s="186"/>
      <c r="AO29" s="186"/>
      <c r="AR29" s="31"/>
    </row>
    <row r="30" spans="1:71" s="3" customFormat="1" ht="14.4" customHeight="1">
      <c r="B30" s="31"/>
      <c r="F30" s="23" t="s">
        <v>36</v>
      </c>
      <c r="L30" s="185">
        <v>0.15</v>
      </c>
      <c r="M30" s="186"/>
      <c r="N30" s="186"/>
      <c r="O30" s="186"/>
      <c r="P30" s="186"/>
      <c r="W30" s="187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7">
        <f>ROUND(AW94, 2)</f>
        <v>0</v>
      </c>
      <c r="AL30" s="186"/>
      <c r="AM30" s="186"/>
      <c r="AN30" s="186"/>
      <c r="AO30" s="186"/>
      <c r="AR30" s="31"/>
    </row>
    <row r="31" spans="1:71" s="3" customFormat="1" ht="14.4" hidden="1" customHeight="1">
      <c r="B31" s="31"/>
      <c r="F31" s="23" t="s">
        <v>37</v>
      </c>
      <c r="L31" s="185">
        <v>0.21</v>
      </c>
      <c r="M31" s="186"/>
      <c r="N31" s="186"/>
      <c r="O31" s="186"/>
      <c r="P31" s="186"/>
      <c r="W31" s="187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7">
        <v>0</v>
      </c>
      <c r="AL31" s="186"/>
      <c r="AM31" s="186"/>
      <c r="AN31" s="186"/>
      <c r="AO31" s="186"/>
      <c r="AR31" s="31"/>
    </row>
    <row r="32" spans="1:71" s="3" customFormat="1" ht="14.4" hidden="1" customHeight="1">
      <c r="B32" s="31"/>
      <c r="F32" s="23" t="s">
        <v>38</v>
      </c>
      <c r="L32" s="185">
        <v>0.15</v>
      </c>
      <c r="M32" s="186"/>
      <c r="N32" s="186"/>
      <c r="O32" s="186"/>
      <c r="P32" s="186"/>
      <c r="W32" s="187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7">
        <v>0</v>
      </c>
      <c r="AL32" s="186"/>
      <c r="AM32" s="186"/>
      <c r="AN32" s="186"/>
      <c r="AO32" s="186"/>
      <c r="AR32" s="31"/>
    </row>
    <row r="33" spans="1:57" s="3" customFormat="1" ht="14.4" hidden="1" customHeight="1">
      <c r="B33" s="31"/>
      <c r="F33" s="23" t="s">
        <v>39</v>
      </c>
      <c r="L33" s="185">
        <v>0</v>
      </c>
      <c r="M33" s="186"/>
      <c r="N33" s="186"/>
      <c r="O33" s="186"/>
      <c r="P33" s="186"/>
      <c r="W33" s="187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7">
        <v>0</v>
      </c>
      <c r="AL33" s="186"/>
      <c r="AM33" s="186"/>
      <c r="AN33" s="186"/>
      <c r="AO33" s="186"/>
      <c r="AR33" s="31"/>
    </row>
    <row r="34" spans="1:57" s="2" customFormat="1" ht="6.9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5" customHeight="1">
      <c r="A35" s="26"/>
      <c r="B35" s="27"/>
      <c r="C35" s="32"/>
      <c r="D35" s="33" t="s">
        <v>40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41</v>
      </c>
      <c r="U35" s="34"/>
      <c r="V35" s="34"/>
      <c r="W35" s="34"/>
      <c r="X35" s="199" t="s">
        <v>42</v>
      </c>
      <c r="Y35" s="197"/>
      <c r="Z35" s="197"/>
      <c r="AA35" s="197"/>
      <c r="AB35" s="197"/>
      <c r="AC35" s="34"/>
      <c r="AD35" s="34"/>
      <c r="AE35" s="34"/>
      <c r="AF35" s="34"/>
      <c r="AG35" s="34"/>
      <c r="AH35" s="34"/>
      <c r="AI35" s="34"/>
      <c r="AJ35" s="34"/>
      <c r="AK35" s="196">
        <f>SUM(AK26:AK33)</f>
        <v>0</v>
      </c>
      <c r="AL35" s="197"/>
      <c r="AM35" s="197"/>
      <c r="AN35" s="197"/>
      <c r="AO35" s="198"/>
      <c r="AP35" s="32"/>
      <c r="AQ35" s="32"/>
      <c r="AR35" s="27"/>
      <c r="BE35" s="26"/>
    </row>
    <row r="36" spans="1:57" s="2" customFormat="1" ht="6.9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" customHeight="1">
      <c r="B38" s="17"/>
      <c r="AR38" s="17"/>
    </row>
    <row r="39" spans="1:57" s="1" customFormat="1" ht="14.4" customHeight="1">
      <c r="B39" s="17"/>
      <c r="AR39" s="17"/>
    </row>
    <row r="40" spans="1:57" s="1" customFormat="1" ht="14.4" customHeight="1">
      <c r="B40" s="17"/>
      <c r="AR40" s="17"/>
    </row>
    <row r="41" spans="1:57" s="1" customFormat="1" ht="14.4" customHeight="1">
      <c r="B41" s="17"/>
      <c r="AR41" s="17"/>
    </row>
    <row r="42" spans="1:57" s="1" customFormat="1" ht="14.4" customHeight="1">
      <c r="B42" s="17"/>
      <c r="AR42" s="17"/>
    </row>
    <row r="43" spans="1:57" s="1" customFormat="1" ht="14.4" customHeight="1">
      <c r="B43" s="17"/>
      <c r="AR43" s="17"/>
    </row>
    <row r="44" spans="1:57" s="1" customFormat="1" ht="14.4" customHeight="1">
      <c r="B44" s="17"/>
      <c r="AR44" s="17"/>
    </row>
    <row r="45" spans="1:57" s="1" customFormat="1" ht="14.4" customHeight="1">
      <c r="B45" s="17"/>
      <c r="AR45" s="17"/>
    </row>
    <row r="46" spans="1:57" s="1" customFormat="1" ht="14.4" customHeight="1">
      <c r="B46" s="17"/>
      <c r="AR46" s="17"/>
    </row>
    <row r="47" spans="1:57" s="1" customFormat="1" ht="14.4" customHeight="1">
      <c r="B47" s="17"/>
      <c r="AR47" s="17"/>
    </row>
    <row r="48" spans="1:57" s="1" customFormat="1" ht="14.4" customHeight="1">
      <c r="B48" s="17"/>
      <c r="AR48" s="17"/>
    </row>
    <row r="49" spans="1:57" s="2" customFormat="1" ht="14.4" customHeight="1">
      <c r="B49" s="36"/>
      <c r="D49" s="37" t="s">
        <v>43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44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.2">
      <c r="A60" s="26"/>
      <c r="B60" s="27"/>
      <c r="C60" s="26"/>
      <c r="D60" s="39" t="s">
        <v>45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46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45</v>
      </c>
      <c r="AI60" s="29"/>
      <c r="AJ60" s="29"/>
      <c r="AK60" s="29"/>
      <c r="AL60" s="29"/>
      <c r="AM60" s="39" t="s">
        <v>46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.2">
      <c r="A64" s="26"/>
      <c r="B64" s="27"/>
      <c r="C64" s="26"/>
      <c r="D64" s="37" t="s">
        <v>47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48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.2">
      <c r="A75" s="26"/>
      <c r="B75" s="27"/>
      <c r="C75" s="26"/>
      <c r="D75" s="39" t="s">
        <v>45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46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45</v>
      </c>
      <c r="AI75" s="29"/>
      <c r="AJ75" s="29"/>
      <c r="AK75" s="29"/>
      <c r="AL75" s="29"/>
      <c r="AM75" s="39" t="s">
        <v>46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" customHeight="1">
      <c r="A82" s="26"/>
      <c r="B82" s="27"/>
      <c r="C82" s="18" t="s">
        <v>49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12</v>
      </c>
      <c r="L84" s="4">
        <f>K5</f>
        <v>0</v>
      </c>
      <c r="AR84" s="45"/>
    </row>
    <row r="85" spans="1:91" s="5" customFormat="1" ht="36.9" customHeight="1">
      <c r="B85" s="46"/>
      <c r="C85" s="47" t="s">
        <v>14</v>
      </c>
      <c r="L85" s="166" t="str">
        <f>K6</f>
        <v>Rekonstrukce kravína na zimoviště masných krav - Jemčina</v>
      </c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R85" s="46"/>
    </row>
    <row r="86" spans="1:91" s="2" customFormat="1" ht="6.9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18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20</v>
      </c>
      <c r="AJ87" s="26"/>
      <c r="AK87" s="26"/>
      <c r="AL87" s="26"/>
      <c r="AM87" s="168" t="str">
        <f>IF(AN8= "","",AN8)</f>
        <v/>
      </c>
      <c r="AN87" s="168"/>
      <c r="AO87" s="26"/>
      <c r="AP87" s="26"/>
      <c r="AQ87" s="26"/>
      <c r="AR87" s="27"/>
      <c r="BE87" s="26"/>
    </row>
    <row r="88" spans="1:91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1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EKOAREA s.r.o.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69" t="str">
        <f>IF(E17="","",E17)</f>
        <v xml:space="preserve"> </v>
      </c>
      <c r="AN89" s="170"/>
      <c r="AO89" s="170"/>
      <c r="AP89" s="170"/>
      <c r="AQ89" s="26"/>
      <c r="AR89" s="27"/>
      <c r="AS89" s="171" t="s">
        <v>50</v>
      </c>
      <c r="AT89" s="172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15" customHeight="1">
      <c r="A90" s="26"/>
      <c r="B90" s="27"/>
      <c r="C90" s="23" t="s">
        <v>25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28</v>
      </c>
      <c r="AJ90" s="26"/>
      <c r="AK90" s="26"/>
      <c r="AL90" s="26"/>
      <c r="AM90" s="169" t="str">
        <f>IF(E20="","",E20)</f>
        <v xml:space="preserve"> </v>
      </c>
      <c r="AN90" s="170"/>
      <c r="AO90" s="170"/>
      <c r="AP90" s="170"/>
      <c r="AQ90" s="26"/>
      <c r="AR90" s="27"/>
      <c r="AS90" s="173"/>
      <c r="AT90" s="174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6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3"/>
      <c r="AT91" s="174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5" t="s">
        <v>51</v>
      </c>
      <c r="D92" s="176"/>
      <c r="E92" s="176"/>
      <c r="F92" s="176"/>
      <c r="G92" s="176"/>
      <c r="H92" s="54"/>
      <c r="I92" s="177" t="s">
        <v>52</v>
      </c>
      <c r="J92" s="176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9" t="s">
        <v>53</v>
      </c>
      <c r="AH92" s="176"/>
      <c r="AI92" s="176"/>
      <c r="AJ92" s="176"/>
      <c r="AK92" s="176"/>
      <c r="AL92" s="176"/>
      <c r="AM92" s="176"/>
      <c r="AN92" s="177" t="s">
        <v>54</v>
      </c>
      <c r="AO92" s="176"/>
      <c r="AP92" s="178"/>
      <c r="AQ92" s="55" t="s">
        <v>55</v>
      </c>
      <c r="AR92" s="27"/>
      <c r="AS92" s="56" t="s">
        <v>56</v>
      </c>
      <c r="AT92" s="57" t="s">
        <v>57</v>
      </c>
      <c r="AU92" s="57" t="s">
        <v>58</v>
      </c>
      <c r="AV92" s="57" t="s">
        <v>59</v>
      </c>
      <c r="AW92" s="57" t="s">
        <v>60</v>
      </c>
      <c r="AX92" s="57" t="s">
        <v>61</v>
      </c>
      <c r="AY92" s="57" t="s">
        <v>62</v>
      </c>
      <c r="AZ92" s="57" t="s">
        <v>63</v>
      </c>
      <c r="BA92" s="57" t="s">
        <v>64</v>
      </c>
      <c r="BB92" s="57" t="s">
        <v>65</v>
      </c>
      <c r="BC92" s="57" t="s">
        <v>66</v>
      </c>
      <c r="BD92" s="58" t="s">
        <v>67</v>
      </c>
      <c r="BE92" s="26"/>
    </row>
    <row r="93" spans="1:91" s="2" customFormat="1" ht="10.6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" customHeight="1">
      <c r="B94" s="62"/>
      <c r="C94" s="63" t="s">
        <v>68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3">
        <f>ROUND(SUM(AG95:AG98),2)</f>
        <v>0</v>
      </c>
      <c r="AH94" s="183"/>
      <c r="AI94" s="183"/>
      <c r="AJ94" s="183"/>
      <c r="AK94" s="183"/>
      <c r="AL94" s="183"/>
      <c r="AM94" s="183"/>
      <c r="AN94" s="184">
        <f>SUM(AG94,AT94)</f>
        <v>0</v>
      </c>
      <c r="AO94" s="184"/>
      <c r="AP94" s="184"/>
      <c r="AQ94" s="66" t="s">
        <v>1</v>
      </c>
      <c r="AR94" s="62"/>
      <c r="AS94" s="67">
        <f>ROUND(SUM(AS95:AS98),2)</f>
        <v>0</v>
      </c>
      <c r="AT94" s="68">
        <f>ROUND(SUM(AV94:AW94),2)</f>
        <v>0</v>
      </c>
      <c r="AU94" s="69">
        <f>ROUND(SUM(AU95:AU98),5)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ROUND(SUM(AZ95:AZ98),2)</f>
        <v>0</v>
      </c>
      <c r="BA94" s="68">
        <f>ROUND(SUM(BA95:BA98),2)</f>
        <v>0</v>
      </c>
      <c r="BB94" s="68">
        <f>ROUND(SUM(BB95:BB98),2)</f>
        <v>0</v>
      </c>
      <c r="BC94" s="68">
        <f>ROUND(SUM(BC95:BC98),2)</f>
        <v>0</v>
      </c>
      <c r="BD94" s="70">
        <f>ROUND(SUM(BD95:BD98),2)</f>
        <v>0</v>
      </c>
      <c r="BS94" s="71" t="s">
        <v>69</v>
      </c>
      <c r="BT94" s="71" t="s">
        <v>70</v>
      </c>
      <c r="BU94" s="72" t="s">
        <v>71</v>
      </c>
      <c r="BV94" s="71" t="s">
        <v>72</v>
      </c>
      <c r="BW94" s="71" t="s">
        <v>4</v>
      </c>
      <c r="BX94" s="71" t="s">
        <v>73</v>
      </c>
      <c r="CL94" s="71" t="s">
        <v>1</v>
      </c>
    </row>
    <row r="95" spans="1:91" s="7" customFormat="1" ht="24.75" customHeight="1">
      <c r="A95" s="73" t="s">
        <v>74</v>
      </c>
      <c r="B95" s="74"/>
      <c r="C95" s="75"/>
      <c r="D95" s="182" t="s">
        <v>75</v>
      </c>
      <c r="E95" s="182"/>
      <c r="F95" s="182"/>
      <c r="G95" s="182"/>
      <c r="H95" s="182"/>
      <c r="I95" s="76"/>
      <c r="J95" s="182" t="s">
        <v>76</v>
      </c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0">
        <f>'SO 01-1 - Bourací práce'!J30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7" t="s">
        <v>77</v>
      </c>
      <c r="AR95" s="74"/>
      <c r="AS95" s="78">
        <v>0</v>
      </c>
      <c r="AT95" s="79">
        <f>ROUND(SUM(AV95:AW95),2)</f>
        <v>0</v>
      </c>
      <c r="AU95" s="80">
        <f>'SO 01-1 - Bourací práce'!P123</f>
        <v>0</v>
      </c>
      <c r="AV95" s="79">
        <f>'SO 01-1 - Bourací práce'!J33</f>
        <v>0</v>
      </c>
      <c r="AW95" s="79">
        <f>'SO 01-1 - Bourací práce'!J34</f>
        <v>0</v>
      </c>
      <c r="AX95" s="79">
        <f>'SO 01-1 - Bourací práce'!J35</f>
        <v>0</v>
      </c>
      <c r="AY95" s="79">
        <f>'SO 01-1 - Bourací práce'!J36</f>
        <v>0</v>
      </c>
      <c r="AZ95" s="79">
        <f>'SO 01-1 - Bourací práce'!F33</f>
        <v>0</v>
      </c>
      <c r="BA95" s="79">
        <f>'SO 01-1 - Bourací práce'!F34</f>
        <v>0</v>
      </c>
      <c r="BB95" s="79">
        <f>'SO 01-1 - Bourací práce'!F35</f>
        <v>0</v>
      </c>
      <c r="BC95" s="79">
        <f>'SO 01-1 - Bourací práce'!F36</f>
        <v>0</v>
      </c>
      <c r="BD95" s="81">
        <f>'SO 01-1 - Bourací práce'!F37</f>
        <v>0</v>
      </c>
      <c r="BT95" s="82" t="s">
        <v>78</v>
      </c>
      <c r="BV95" s="82" t="s">
        <v>72</v>
      </c>
      <c r="BW95" s="82" t="s">
        <v>79</v>
      </c>
      <c r="BX95" s="82" t="s">
        <v>4</v>
      </c>
      <c r="CL95" s="82" t="s">
        <v>1</v>
      </c>
      <c r="CM95" s="82" t="s">
        <v>80</v>
      </c>
    </row>
    <row r="96" spans="1:91" s="7" customFormat="1" ht="24.75" customHeight="1">
      <c r="A96" s="73" t="s">
        <v>74</v>
      </c>
      <c r="B96" s="74"/>
      <c r="C96" s="75"/>
      <c r="D96" s="182" t="s">
        <v>81</v>
      </c>
      <c r="E96" s="182"/>
      <c r="F96" s="182"/>
      <c r="G96" s="182"/>
      <c r="H96" s="182"/>
      <c r="I96" s="76"/>
      <c r="J96" s="182" t="s">
        <v>82</v>
      </c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0">
        <f>'SO 01-2 - Stavební část - I.'!J30</f>
        <v>0</v>
      </c>
      <c r="AH96" s="181"/>
      <c r="AI96" s="181"/>
      <c r="AJ96" s="181"/>
      <c r="AK96" s="181"/>
      <c r="AL96" s="181"/>
      <c r="AM96" s="181"/>
      <c r="AN96" s="180">
        <f>SUM(AG96,AT96)</f>
        <v>0</v>
      </c>
      <c r="AO96" s="181"/>
      <c r="AP96" s="181"/>
      <c r="AQ96" s="77" t="s">
        <v>77</v>
      </c>
      <c r="AR96" s="74"/>
      <c r="AS96" s="78">
        <v>0</v>
      </c>
      <c r="AT96" s="79">
        <f>ROUND(SUM(AV96:AW96),2)</f>
        <v>0</v>
      </c>
      <c r="AU96" s="80">
        <f>'SO 01-2 - Stavební část - I.'!P128</f>
        <v>0</v>
      </c>
      <c r="AV96" s="79">
        <f>'SO 01-2 - Stavební část - I.'!J33</f>
        <v>0</v>
      </c>
      <c r="AW96" s="79">
        <f>'SO 01-2 - Stavební část - I.'!J34</f>
        <v>0</v>
      </c>
      <c r="AX96" s="79">
        <f>'SO 01-2 - Stavební část - I.'!J35</f>
        <v>0</v>
      </c>
      <c r="AY96" s="79">
        <f>'SO 01-2 - Stavební část - I.'!J36</f>
        <v>0</v>
      </c>
      <c r="AZ96" s="79">
        <f>'SO 01-2 - Stavební část - I.'!F33</f>
        <v>0</v>
      </c>
      <c r="BA96" s="79">
        <f>'SO 01-2 - Stavební část - I.'!F34</f>
        <v>0</v>
      </c>
      <c r="BB96" s="79">
        <f>'SO 01-2 - Stavební část - I.'!F35</f>
        <v>0</v>
      </c>
      <c r="BC96" s="79">
        <f>'SO 01-2 - Stavební část - I.'!F36</f>
        <v>0</v>
      </c>
      <c r="BD96" s="81">
        <f>'SO 01-2 - Stavební část - I.'!F37</f>
        <v>0</v>
      </c>
      <c r="BT96" s="82" t="s">
        <v>78</v>
      </c>
      <c r="BV96" s="82" t="s">
        <v>72</v>
      </c>
      <c r="BW96" s="82" t="s">
        <v>83</v>
      </c>
      <c r="BX96" s="82" t="s">
        <v>4</v>
      </c>
      <c r="CL96" s="82" t="s">
        <v>1</v>
      </c>
      <c r="CM96" s="82" t="s">
        <v>80</v>
      </c>
    </row>
    <row r="97" spans="1:91" s="7" customFormat="1" ht="24.75" customHeight="1">
      <c r="A97" s="73" t="s">
        <v>74</v>
      </c>
      <c r="B97" s="74"/>
      <c r="C97" s="75"/>
      <c r="D97" s="182" t="s">
        <v>84</v>
      </c>
      <c r="E97" s="182"/>
      <c r="F97" s="182"/>
      <c r="G97" s="182"/>
      <c r="H97" s="182"/>
      <c r="I97" s="76"/>
      <c r="J97" s="182" t="s">
        <v>85</v>
      </c>
      <c r="K97" s="182"/>
      <c r="L97" s="182"/>
      <c r="M97" s="182"/>
      <c r="N97" s="182"/>
      <c r="O97" s="182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0">
        <f>'SO 01-3 - Stavební část -...'!J30</f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77" t="s">
        <v>77</v>
      </c>
      <c r="AR97" s="74"/>
      <c r="AS97" s="78">
        <v>0</v>
      </c>
      <c r="AT97" s="79">
        <f>ROUND(SUM(AV97:AW97),2)</f>
        <v>0</v>
      </c>
      <c r="AU97" s="80">
        <f>'SO 01-3 - Stavební část -...'!P126</f>
        <v>0</v>
      </c>
      <c r="AV97" s="79">
        <f>'SO 01-3 - Stavební část -...'!J33</f>
        <v>0</v>
      </c>
      <c r="AW97" s="79">
        <f>'SO 01-3 - Stavební část -...'!J34</f>
        <v>0</v>
      </c>
      <c r="AX97" s="79">
        <f>'SO 01-3 - Stavební část -...'!J35</f>
        <v>0</v>
      </c>
      <c r="AY97" s="79">
        <f>'SO 01-3 - Stavební část -...'!J36</f>
        <v>0</v>
      </c>
      <c r="AZ97" s="79">
        <f>'SO 01-3 - Stavební část -...'!F33</f>
        <v>0</v>
      </c>
      <c r="BA97" s="79">
        <f>'SO 01-3 - Stavební část -...'!F34</f>
        <v>0</v>
      </c>
      <c r="BB97" s="79">
        <f>'SO 01-3 - Stavební část -...'!F35</f>
        <v>0</v>
      </c>
      <c r="BC97" s="79">
        <f>'SO 01-3 - Stavební část -...'!F36</f>
        <v>0</v>
      </c>
      <c r="BD97" s="81">
        <f>'SO 01-3 - Stavební část -...'!F37</f>
        <v>0</v>
      </c>
      <c r="BT97" s="82" t="s">
        <v>78</v>
      </c>
      <c r="BV97" s="82" t="s">
        <v>72</v>
      </c>
      <c r="BW97" s="82" t="s">
        <v>86</v>
      </c>
      <c r="BX97" s="82" t="s">
        <v>4</v>
      </c>
      <c r="CL97" s="82" t="s">
        <v>1</v>
      </c>
      <c r="CM97" s="82" t="s">
        <v>80</v>
      </c>
    </row>
    <row r="98" spans="1:91" s="7" customFormat="1" ht="24.75" customHeight="1">
      <c r="A98" s="73" t="s">
        <v>74</v>
      </c>
      <c r="B98" s="74"/>
      <c r="C98" s="75"/>
      <c r="D98" s="182" t="s">
        <v>87</v>
      </c>
      <c r="E98" s="182"/>
      <c r="F98" s="182"/>
      <c r="G98" s="182"/>
      <c r="H98" s="182"/>
      <c r="I98" s="76"/>
      <c r="J98" s="182" t="s">
        <v>88</v>
      </c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0">
        <f>'SO 01-4 - Technologie'!J30</f>
        <v>0</v>
      </c>
      <c r="AH98" s="181"/>
      <c r="AI98" s="181"/>
      <c r="AJ98" s="181"/>
      <c r="AK98" s="181"/>
      <c r="AL98" s="181"/>
      <c r="AM98" s="181"/>
      <c r="AN98" s="180">
        <f>SUM(AG98,AT98)</f>
        <v>0</v>
      </c>
      <c r="AO98" s="181"/>
      <c r="AP98" s="181"/>
      <c r="AQ98" s="77" t="s">
        <v>77</v>
      </c>
      <c r="AR98" s="74"/>
      <c r="AS98" s="83">
        <v>0</v>
      </c>
      <c r="AT98" s="84">
        <f>ROUND(SUM(AV98:AW98),2)</f>
        <v>0</v>
      </c>
      <c r="AU98" s="85">
        <f>'SO 01-4 - Technologie'!P125</f>
        <v>0</v>
      </c>
      <c r="AV98" s="84">
        <f>'SO 01-4 - Technologie'!J33</f>
        <v>0</v>
      </c>
      <c r="AW98" s="84">
        <f>'SO 01-4 - Technologie'!J34</f>
        <v>0</v>
      </c>
      <c r="AX98" s="84">
        <f>'SO 01-4 - Technologie'!J35</f>
        <v>0</v>
      </c>
      <c r="AY98" s="84">
        <f>'SO 01-4 - Technologie'!J36</f>
        <v>0</v>
      </c>
      <c r="AZ98" s="84">
        <f>'SO 01-4 - Technologie'!F33</f>
        <v>0</v>
      </c>
      <c r="BA98" s="84">
        <f>'SO 01-4 - Technologie'!F34</f>
        <v>0</v>
      </c>
      <c r="BB98" s="84">
        <f>'SO 01-4 - Technologie'!F35</f>
        <v>0</v>
      </c>
      <c r="BC98" s="84">
        <f>'SO 01-4 - Technologie'!F36</f>
        <v>0</v>
      </c>
      <c r="BD98" s="86">
        <f>'SO 01-4 - Technologie'!F37</f>
        <v>0</v>
      </c>
      <c r="BT98" s="82" t="s">
        <v>78</v>
      </c>
      <c r="BV98" s="82" t="s">
        <v>72</v>
      </c>
      <c r="BW98" s="82" t="s">
        <v>89</v>
      </c>
      <c r="BX98" s="82" t="s">
        <v>4</v>
      </c>
      <c r="CL98" s="82" t="s">
        <v>1</v>
      </c>
      <c r="CM98" s="82" t="s">
        <v>80</v>
      </c>
    </row>
    <row r="99" spans="1:91" s="2" customFormat="1" ht="30" customHeight="1">
      <c r="A99" s="26"/>
      <c r="B99" s="27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91" s="2" customFormat="1" ht="6.9" customHeight="1">
      <c r="A100" s="2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27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</sheetData>
  <mergeCells count="52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98:AP98"/>
    <mergeCell ref="AG98:AM98"/>
    <mergeCell ref="J98:AF98"/>
    <mergeCell ref="D98:H98"/>
    <mergeCell ref="AG94:AM94"/>
    <mergeCell ref="AN94:AP94"/>
    <mergeCell ref="J96:AF96"/>
    <mergeCell ref="D96:H96"/>
    <mergeCell ref="AN96:AP96"/>
    <mergeCell ref="AG96:AM96"/>
    <mergeCell ref="J97:AF97"/>
    <mergeCell ref="AG97:AM97"/>
    <mergeCell ref="D97:H97"/>
    <mergeCell ref="AN97:AP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5" location="'SO 01-1 - Bourací práce'!C2" display="/" xr:uid="{00000000-0004-0000-0000-000000000000}"/>
    <hyperlink ref="A96" location="'SO 01-2 - Stavební část - I.'!C2" display="/" xr:uid="{00000000-0004-0000-0000-000001000000}"/>
    <hyperlink ref="A97" location="'SO 01-3 - Stavební část -...'!C2" display="/" xr:uid="{00000000-0004-0000-0000-000002000000}"/>
    <hyperlink ref="A98" location="'SO 01-4 - Technologie'!C2" display="/" xr:uid="{00000000-0004-0000-0000-000003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45"/>
  <sheetViews>
    <sheetView showGridLines="0" topLeftCell="A134" workbookViewId="0">
      <selection activeCell="F159" sqref="F15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5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79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1:46" s="1" customFormat="1" ht="24.9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14</v>
      </c>
      <c r="L6" s="17"/>
    </row>
    <row r="7" spans="1:46" s="1" customFormat="1" ht="16.5" customHeight="1">
      <c r="B7" s="17"/>
      <c r="E7" s="200" t="str">
        <f>'Rekapitulace stavby'!K6</f>
        <v>Rekonstrukce kravína na zimoviště masných krav - Jemčina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92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6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24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1" t="s">
        <v>1</v>
      </c>
      <c r="F27" s="191"/>
      <c r="G27" s="191"/>
      <c r="H27" s="19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ROUND(J123,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34</v>
      </c>
      <c r="E33" s="23" t="s">
        <v>35</v>
      </c>
      <c r="F33" s="94">
        <f>ROUND((SUM(BE123:BE144)),  2)</f>
        <v>0</v>
      </c>
      <c r="G33" s="26"/>
      <c r="H33" s="26"/>
      <c r="I33" s="95">
        <v>0.21</v>
      </c>
      <c r="J33" s="94">
        <f>ROUND(((SUM(BE123:BE144))*I33),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36</v>
      </c>
      <c r="F34" s="94">
        <f>ROUND((SUM(BF123:BF144)),  2)</f>
        <v>0</v>
      </c>
      <c r="G34" s="26"/>
      <c r="H34" s="26"/>
      <c r="I34" s="95">
        <v>0.15</v>
      </c>
      <c r="J34" s="94">
        <f>ROUND(((SUM(BF123:BF144))*I34),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94">
        <f>ROUND((SUM(BG123:BG144)),  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94">
        <f>ROUND((SUM(BH123:BH144)),  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39</v>
      </c>
      <c r="F37" s="94">
        <f>ROUND((SUM(BI123:BI144)),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Rekonstrukce kravína na zimoviště masných krav - Jemčina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SO 01-1 - Bourací práce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21</v>
      </c>
      <c r="D91" s="26"/>
      <c r="E91" s="26"/>
      <c r="F91" s="21" t="str">
        <f>E15</f>
        <v>EKOAREA s.r.o.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25</v>
      </c>
      <c r="D92" s="26"/>
      <c r="E92" s="26"/>
      <c r="F92" s="21" t="str">
        <f>IF(E18="","",E18)</f>
        <v/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65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J123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1:31" s="9" customFormat="1" ht="24.9" customHeight="1">
      <c r="B97" s="107"/>
      <c r="D97" s="108" t="s">
        <v>98</v>
      </c>
      <c r="E97" s="109"/>
      <c r="F97" s="109"/>
      <c r="G97" s="109"/>
      <c r="H97" s="109"/>
      <c r="I97" s="109"/>
      <c r="J97" s="110">
        <f>J124</f>
        <v>0</v>
      </c>
      <c r="L97" s="107"/>
    </row>
    <row r="98" spans="1:31" s="10" customFormat="1" ht="19.95" customHeight="1">
      <c r="B98" s="111"/>
      <c r="D98" s="112" t="s">
        <v>99</v>
      </c>
      <c r="E98" s="113"/>
      <c r="F98" s="113"/>
      <c r="G98" s="113"/>
      <c r="H98" s="113"/>
      <c r="I98" s="113"/>
      <c r="J98" s="114">
        <f>J125</f>
        <v>0</v>
      </c>
      <c r="L98" s="111"/>
    </row>
    <row r="99" spans="1:31" s="10" customFormat="1" ht="19.95" customHeight="1">
      <c r="B99" s="111"/>
      <c r="D99" s="112" t="s">
        <v>100</v>
      </c>
      <c r="E99" s="113"/>
      <c r="F99" s="113"/>
      <c r="G99" s="113"/>
      <c r="H99" s="113"/>
      <c r="I99" s="113"/>
      <c r="J99" s="114">
        <f>J135</f>
        <v>0</v>
      </c>
      <c r="L99" s="111"/>
    </row>
    <row r="100" spans="1:31" s="9" customFormat="1" ht="24.9" customHeight="1">
      <c r="B100" s="107"/>
      <c r="D100" s="108" t="s">
        <v>101</v>
      </c>
      <c r="E100" s="109"/>
      <c r="F100" s="109"/>
      <c r="G100" s="109"/>
      <c r="H100" s="109"/>
      <c r="I100" s="109"/>
      <c r="J100" s="110">
        <f>J138</f>
        <v>0</v>
      </c>
      <c r="L100" s="107"/>
    </row>
    <row r="101" spans="1:31" s="10" customFormat="1" ht="19.95" customHeight="1">
      <c r="B101" s="111"/>
      <c r="D101" s="112" t="s">
        <v>102</v>
      </c>
      <c r="E101" s="113"/>
      <c r="F101" s="113"/>
      <c r="G101" s="113"/>
      <c r="H101" s="113"/>
      <c r="I101" s="113"/>
      <c r="J101" s="114">
        <f>J139</f>
        <v>0</v>
      </c>
      <c r="L101" s="111"/>
    </row>
    <row r="102" spans="1:31" s="10" customFormat="1" ht="19.95" customHeight="1">
      <c r="B102" s="111"/>
      <c r="D102" s="112" t="s">
        <v>103</v>
      </c>
      <c r="E102" s="113"/>
      <c r="F102" s="113"/>
      <c r="G102" s="113"/>
      <c r="H102" s="113"/>
      <c r="I102" s="113"/>
      <c r="J102" s="114">
        <f>J141</f>
        <v>0</v>
      </c>
      <c r="L102" s="111"/>
    </row>
    <row r="103" spans="1:31" s="10" customFormat="1" ht="19.95" customHeight="1">
      <c r="B103" s="111"/>
      <c r="D103" s="112" t="s">
        <v>104</v>
      </c>
      <c r="E103" s="113"/>
      <c r="F103" s="113"/>
      <c r="G103" s="113"/>
      <c r="H103" s="113"/>
      <c r="I103" s="113"/>
      <c r="J103" s="114">
        <f>J143</f>
        <v>0</v>
      </c>
      <c r="L103" s="111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" customHeight="1">
      <c r="A110" s="26"/>
      <c r="B110" s="27"/>
      <c r="C110" s="18" t="s">
        <v>105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14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00" t="str">
        <f>E7</f>
        <v>Rekonstrukce kravína na zimoviště masných krav - Jemčina</v>
      </c>
      <c r="F113" s="201"/>
      <c r="G113" s="201"/>
      <c r="H113" s="201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91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166" t="str">
        <f>E9</f>
        <v>SO 01-1 - Bourací práce</v>
      </c>
      <c r="F115" s="202"/>
      <c r="G115" s="202"/>
      <c r="H115" s="202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18</v>
      </c>
      <c r="D117" s="26"/>
      <c r="E117" s="26"/>
      <c r="F117" s="21" t="str">
        <f>F12</f>
        <v xml:space="preserve"> </v>
      </c>
      <c r="G117" s="26"/>
      <c r="H117" s="26"/>
      <c r="I117" s="23" t="s">
        <v>20</v>
      </c>
      <c r="J117" s="49" t="str">
        <f>IF(J12="","",J12)</f>
        <v/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15" customHeight="1">
      <c r="A119" s="26"/>
      <c r="B119" s="27"/>
      <c r="C119" s="23" t="s">
        <v>21</v>
      </c>
      <c r="D119" s="26"/>
      <c r="E119" s="26"/>
      <c r="F119" s="21" t="str">
        <f>E15</f>
        <v>EKOAREA s.r.o.</v>
      </c>
      <c r="G119" s="26"/>
      <c r="H119" s="26"/>
      <c r="I119" s="23" t="s">
        <v>26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15" customHeight="1">
      <c r="A120" s="26"/>
      <c r="B120" s="27"/>
      <c r="C120" s="23" t="s">
        <v>25</v>
      </c>
      <c r="D120" s="26"/>
      <c r="E120" s="26"/>
      <c r="F120" s="21" t="str">
        <f>IF(E18="","",E18)</f>
        <v/>
      </c>
      <c r="G120" s="26"/>
      <c r="H120" s="26"/>
      <c r="I120" s="23" t="s">
        <v>28</v>
      </c>
      <c r="J120" s="24" t="str">
        <f>E24</f>
        <v xml:space="preserve"> </v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5"/>
      <c r="B122" s="116"/>
      <c r="C122" s="117" t="s">
        <v>106</v>
      </c>
      <c r="D122" s="118" t="s">
        <v>55</v>
      </c>
      <c r="E122" s="118" t="s">
        <v>51</v>
      </c>
      <c r="F122" s="118" t="s">
        <v>52</v>
      </c>
      <c r="G122" s="118" t="s">
        <v>107</v>
      </c>
      <c r="H122" s="118" t="s">
        <v>108</v>
      </c>
      <c r="I122" s="118" t="s">
        <v>109</v>
      </c>
      <c r="J122" s="119" t="s">
        <v>95</v>
      </c>
      <c r="K122" s="120" t="s">
        <v>110</v>
      </c>
      <c r="L122" s="121"/>
      <c r="M122" s="56" t="s">
        <v>1</v>
      </c>
      <c r="N122" s="57" t="s">
        <v>34</v>
      </c>
      <c r="O122" s="57" t="s">
        <v>111</v>
      </c>
      <c r="P122" s="57" t="s">
        <v>112</v>
      </c>
      <c r="Q122" s="57" t="s">
        <v>113</v>
      </c>
      <c r="R122" s="57" t="s">
        <v>114</v>
      </c>
      <c r="S122" s="57" t="s">
        <v>115</v>
      </c>
      <c r="T122" s="58" t="s">
        <v>116</v>
      </c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</row>
    <row r="123" spans="1:65" s="2" customFormat="1" ht="22.65" customHeight="1">
      <c r="A123" s="26"/>
      <c r="B123" s="27"/>
      <c r="C123" s="63" t="s">
        <v>117</v>
      </c>
      <c r="D123" s="26"/>
      <c r="E123" s="26"/>
      <c r="F123" s="26"/>
      <c r="G123" s="26"/>
      <c r="H123" s="26"/>
      <c r="I123" s="26"/>
      <c r="J123" s="122">
        <f>BK123</f>
        <v>0</v>
      </c>
      <c r="K123" s="26"/>
      <c r="L123" s="27"/>
      <c r="M123" s="59"/>
      <c r="N123" s="50"/>
      <c r="O123" s="60"/>
      <c r="P123" s="123">
        <f>P124+P138</f>
        <v>0</v>
      </c>
      <c r="Q123" s="60"/>
      <c r="R123" s="123">
        <f>R124+R138</f>
        <v>0</v>
      </c>
      <c r="S123" s="60"/>
      <c r="T123" s="124">
        <f>T124+T138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69</v>
      </c>
      <c r="AU123" s="14" t="s">
        <v>97</v>
      </c>
      <c r="BK123" s="125">
        <f>BK124+BK138</f>
        <v>0</v>
      </c>
    </row>
    <row r="124" spans="1:65" s="12" customFormat="1" ht="25.95" customHeight="1">
      <c r="B124" s="126"/>
      <c r="D124" s="127" t="s">
        <v>69</v>
      </c>
      <c r="E124" s="128" t="s">
        <v>118</v>
      </c>
      <c r="F124" s="128" t="s">
        <v>119</v>
      </c>
      <c r="J124" s="129">
        <f>BK124</f>
        <v>0</v>
      </c>
      <c r="L124" s="126"/>
      <c r="M124" s="130"/>
      <c r="N124" s="131"/>
      <c r="O124" s="131"/>
      <c r="P124" s="132">
        <f>P125+P135</f>
        <v>0</v>
      </c>
      <c r="Q124" s="131"/>
      <c r="R124" s="132">
        <f>R125+R135</f>
        <v>0</v>
      </c>
      <c r="S124" s="131"/>
      <c r="T124" s="133">
        <f>T125+T135</f>
        <v>0</v>
      </c>
      <c r="AR124" s="127" t="s">
        <v>78</v>
      </c>
      <c r="AT124" s="134" t="s">
        <v>69</v>
      </c>
      <c r="AU124" s="134" t="s">
        <v>70</v>
      </c>
      <c r="AY124" s="127" t="s">
        <v>120</v>
      </c>
      <c r="BK124" s="135">
        <f>BK125+BK135</f>
        <v>0</v>
      </c>
    </row>
    <row r="125" spans="1:65" s="12" customFormat="1" ht="22.65" customHeight="1">
      <c r="B125" s="126"/>
      <c r="D125" s="127" t="s">
        <v>69</v>
      </c>
      <c r="E125" s="136" t="s">
        <v>121</v>
      </c>
      <c r="F125" s="136" t="s">
        <v>122</v>
      </c>
      <c r="J125" s="137">
        <f>BK125</f>
        <v>0</v>
      </c>
      <c r="L125" s="126"/>
      <c r="M125" s="130"/>
      <c r="N125" s="131"/>
      <c r="O125" s="131"/>
      <c r="P125" s="132">
        <f>SUM(P126:P134)</f>
        <v>0</v>
      </c>
      <c r="Q125" s="131"/>
      <c r="R125" s="132">
        <f>SUM(R126:R134)</f>
        <v>0</v>
      </c>
      <c r="S125" s="131"/>
      <c r="T125" s="133">
        <f>SUM(T126:T134)</f>
        <v>0</v>
      </c>
      <c r="AR125" s="127" t="s">
        <v>78</v>
      </c>
      <c r="AT125" s="134" t="s">
        <v>69</v>
      </c>
      <c r="AU125" s="134" t="s">
        <v>78</v>
      </c>
      <c r="AY125" s="127" t="s">
        <v>120</v>
      </c>
      <c r="BK125" s="135">
        <f>SUM(BK126:BK134)</f>
        <v>0</v>
      </c>
    </row>
    <row r="126" spans="1:65" s="2" customFormat="1" ht="21.75" customHeight="1">
      <c r="A126" s="26"/>
      <c r="B126" s="138"/>
      <c r="C126" s="139" t="s">
        <v>78</v>
      </c>
      <c r="D126" s="139" t="s">
        <v>123</v>
      </c>
      <c r="E126" s="140" t="s">
        <v>124</v>
      </c>
      <c r="F126" s="141" t="s">
        <v>125</v>
      </c>
      <c r="G126" s="142" t="s">
        <v>126</v>
      </c>
      <c r="H126" s="143">
        <v>8.4990000000000006</v>
      </c>
      <c r="I126" s="144"/>
      <c r="J126" s="144">
        <f t="shared" ref="J126:J134" si="0">ROUND(I126*H126,2)</f>
        <v>0</v>
      </c>
      <c r="K126" s="145"/>
      <c r="L126" s="27"/>
      <c r="M126" s="146" t="s">
        <v>1</v>
      </c>
      <c r="N126" s="147" t="s">
        <v>35</v>
      </c>
      <c r="O126" s="148">
        <v>0</v>
      </c>
      <c r="P126" s="148">
        <f t="shared" ref="P126:P134" si="1">O126*H126</f>
        <v>0</v>
      </c>
      <c r="Q126" s="148">
        <v>0</v>
      </c>
      <c r="R126" s="148">
        <f t="shared" ref="R126:R134" si="2">Q126*H126</f>
        <v>0</v>
      </c>
      <c r="S126" s="148">
        <v>0</v>
      </c>
      <c r="T126" s="149">
        <f t="shared" ref="T126:T134" si="3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50" t="s">
        <v>127</v>
      </c>
      <c r="AT126" s="150" t="s">
        <v>123</v>
      </c>
      <c r="AU126" s="150" t="s">
        <v>80</v>
      </c>
      <c r="AY126" s="14" t="s">
        <v>120</v>
      </c>
      <c r="BE126" s="151">
        <f t="shared" ref="BE126:BE134" si="4">IF(N126="základní",J126,0)</f>
        <v>0</v>
      </c>
      <c r="BF126" s="151">
        <f t="shared" ref="BF126:BF134" si="5">IF(N126="snížená",J126,0)</f>
        <v>0</v>
      </c>
      <c r="BG126" s="151">
        <f t="shared" ref="BG126:BG134" si="6">IF(N126="zákl. přenesená",J126,0)</f>
        <v>0</v>
      </c>
      <c r="BH126" s="151">
        <f t="shared" ref="BH126:BH134" si="7">IF(N126="sníž. přenesená",J126,0)</f>
        <v>0</v>
      </c>
      <c r="BI126" s="151">
        <f t="shared" ref="BI126:BI134" si="8">IF(N126="nulová",J126,0)</f>
        <v>0</v>
      </c>
      <c r="BJ126" s="14" t="s">
        <v>78</v>
      </c>
      <c r="BK126" s="151">
        <f t="shared" ref="BK126:BK134" si="9">ROUND(I126*H126,2)</f>
        <v>0</v>
      </c>
      <c r="BL126" s="14" t="s">
        <v>127</v>
      </c>
      <c r="BM126" s="150" t="s">
        <v>80</v>
      </c>
    </row>
    <row r="127" spans="1:65" s="2" customFormat="1" ht="21.75" customHeight="1">
      <c r="A127" s="26"/>
      <c r="B127" s="138"/>
      <c r="C127" s="139" t="s">
        <v>80</v>
      </c>
      <c r="D127" s="139" t="s">
        <v>123</v>
      </c>
      <c r="E127" s="140" t="s">
        <v>128</v>
      </c>
      <c r="F127" s="141" t="s">
        <v>129</v>
      </c>
      <c r="G127" s="142" t="s">
        <v>126</v>
      </c>
      <c r="H127" s="143">
        <v>4.585</v>
      </c>
      <c r="I127" s="144"/>
      <c r="J127" s="144">
        <f t="shared" si="0"/>
        <v>0</v>
      </c>
      <c r="K127" s="145"/>
      <c r="L127" s="27"/>
      <c r="M127" s="146" t="s">
        <v>1</v>
      </c>
      <c r="N127" s="147" t="s">
        <v>35</v>
      </c>
      <c r="O127" s="148">
        <v>0</v>
      </c>
      <c r="P127" s="148">
        <f t="shared" si="1"/>
        <v>0</v>
      </c>
      <c r="Q127" s="148">
        <v>0</v>
      </c>
      <c r="R127" s="148">
        <f t="shared" si="2"/>
        <v>0</v>
      </c>
      <c r="S127" s="148">
        <v>0</v>
      </c>
      <c r="T127" s="149">
        <f t="shared" si="3"/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50" t="s">
        <v>127</v>
      </c>
      <c r="AT127" s="150" t="s">
        <v>123</v>
      </c>
      <c r="AU127" s="150" t="s">
        <v>80</v>
      </c>
      <c r="AY127" s="14" t="s">
        <v>120</v>
      </c>
      <c r="BE127" s="151">
        <f t="shared" si="4"/>
        <v>0</v>
      </c>
      <c r="BF127" s="151">
        <f t="shared" si="5"/>
        <v>0</v>
      </c>
      <c r="BG127" s="151">
        <f t="shared" si="6"/>
        <v>0</v>
      </c>
      <c r="BH127" s="151">
        <f t="shared" si="7"/>
        <v>0</v>
      </c>
      <c r="BI127" s="151">
        <f t="shared" si="8"/>
        <v>0</v>
      </c>
      <c r="BJ127" s="14" t="s">
        <v>78</v>
      </c>
      <c r="BK127" s="151">
        <f t="shared" si="9"/>
        <v>0</v>
      </c>
      <c r="BL127" s="14" t="s">
        <v>127</v>
      </c>
      <c r="BM127" s="150" t="s">
        <v>127</v>
      </c>
    </row>
    <row r="128" spans="1:65" s="2" customFormat="1" ht="33" customHeight="1">
      <c r="A128" s="26"/>
      <c r="B128" s="138"/>
      <c r="C128" s="139" t="s">
        <v>130</v>
      </c>
      <c r="D128" s="139" t="s">
        <v>123</v>
      </c>
      <c r="E128" s="140" t="s">
        <v>131</v>
      </c>
      <c r="F128" s="141" t="s">
        <v>132</v>
      </c>
      <c r="G128" s="142" t="s">
        <v>126</v>
      </c>
      <c r="H128" s="143">
        <v>7.4999999999999997E-2</v>
      </c>
      <c r="I128" s="144"/>
      <c r="J128" s="144">
        <f t="shared" si="0"/>
        <v>0</v>
      </c>
      <c r="K128" s="145"/>
      <c r="L128" s="27"/>
      <c r="M128" s="146" t="s">
        <v>1</v>
      </c>
      <c r="N128" s="147" t="s">
        <v>35</v>
      </c>
      <c r="O128" s="148">
        <v>0</v>
      </c>
      <c r="P128" s="148">
        <f t="shared" si="1"/>
        <v>0</v>
      </c>
      <c r="Q128" s="148">
        <v>0</v>
      </c>
      <c r="R128" s="148">
        <f t="shared" si="2"/>
        <v>0</v>
      </c>
      <c r="S128" s="148">
        <v>0</v>
      </c>
      <c r="T128" s="149">
        <f t="shared" si="3"/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50" t="s">
        <v>127</v>
      </c>
      <c r="AT128" s="150" t="s">
        <v>123</v>
      </c>
      <c r="AU128" s="150" t="s">
        <v>80</v>
      </c>
      <c r="AY128" s="14" t="s">
        <v>120</v>
      </c>
      <c r="BE128" s="151">
        <f t="shared" si="4"/>
        <v>0</v>
      </c>
      <c r="BF128" s="151">
        <f t="shared" si="5"/>
        <v>0</v>
      </c>
      <c r="BG128" s="151">
        <f t="shared" si="6"/>
        <v>0</v>
      </c>
      <c r="BH128" s="151">
        <f t="shared" si="7"/>
        <v>0</v>
      </c>
      <c r="BI128" s="151">
        <f t="shared" si="8"/>
        <v>0</v>
      </c>
      <c r="BJ128" s="14" t="s">
        <v>78</v>
      </c>
      <c r="BK128" s="151">
        <f t="shared" si="9"/>
        <v>0</v>
      </c>
      <c r="BL128" s="14" t="s">
        <v>127</v>
      </c>
      <c r="BM128" s="150" t="s">
        <v>133</v>
      </c>
    </row>
    <row r="129" spans="1:65" s="2" customFormat="1" ht="33" customHeight="1">
      <c r="A129" s="26"/>
      <c r="B129" s="138"/>
      <c r="C129" s="139" t="s">
        <v>127</v>
      </c>
      <c r="D129" s="139" t="s">
        <v>123</v>
      </c>
      <c r="E129" s="140" t="s">
        <v>134</v>
      </c>
      <c r="F129" s="141" t="s">
        <v>135</v>
      </c>
      <c r="G129" s="142" t="s">
        <v>126</v>
      </c>
      <c r="H129" s="143">
        <v>11.379</v>
      </c>
      <c r="I129" s="144"/>
      <c r="J129" s="144">
        <f t="shared" si="0"/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 t="shared" si="1"/>
        <v>0</v>
      </c>
      <c r="Q129" s="148">
        <v>0</v>
      </c>
      <c r="R129" s="148">
        <f t="shared" si="2"/>
        <v>0</v>
      </c>
      <c r="S129" s="148">
        <v>0</v>
      </c>
      <c r="T129" s="149">
        <f t="shared" si="3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127</v>
      </c>
      <c r="AT129" s="150" t="s">
        <v>123</v>
      </c>
      <c r="AU129" s="150" t="s">
        <v>80</v>
      </c>
      <c r="AY129" s="14" t="s">
        <v>120</v>
      </c>
      <c r="BE129" s="151">
        <f t="shared" si="4"/>
        <v>0</v>
      </c>
      <c r="BF129" s="151">
        <f t="shared" si="5"/>
        <v>0</v>
      </c>
      <c r="BG129" s="151">
        <f t="shared" si="6"/>
        <v>0</v>
      </c>
      <c r="BH129" s="151">
        <f t="shared" si="7"/>
        <v>0</v>
      </c>
      <c r="BI129" s="151">
        <f t="shared" si="8"/>
        <v>0</v>
      </c>
      <c r="BJ129" s="14" t="s">
        <v>78</v>
      </c>
      <c r="BK129" s="151">
        <f t="shared" si="9"/>
        <v>0</v>
      </c>
      <c r="BL129" s="14" t="s">
        <v>127</v>
      </c>
      <c r="BM129" s="150" t="s">
        <v>136</v>
      </c>
    </row>
    <row r="130" spans="1:65" s="2" customFormat="1" ht="21.75" customHeight="1">
      <c r="A130" s="26"/>
      <c r="B130" s="138"/>
      <c r="C130" s="139" t="s">
        <v>137</v>
      </c>
      <c r="D130" s="139" t="s">
        <v>123</v>
      </c>
      <c r="E130" s="140" t="s">
        <v>138</v>
      </c>
      <c r="F130" s="141" t="s">
        <v>139</v>
      </c>
      <c r="G130" s="142" t="s">
        <v>126</v>
      </c>
      <c r="H130" s="143">
        <v>11.379</v>
      </c>
      <c r="I130" s="144"/>
      <c r="J130" s="144">
        <f t="shared" si="0"/>
        <v>0</v>
      </c>
      <c r="K130" s="145"/>
      <c r="L130" s="27"/>
      <c r="M130" s="146" t="s">
        <v>1</v>
      </c>
      <c r="N130" s="147" t="s">
        <v>35</v>
      </c>
      <c r="O130" s="148">
        <v>0</v>
      </c>
      <c r="P130" s="148">
        <f t="shared" si="1"/>
        <v>0</v>
      </c>
      <c r="Q130" s="148">
        <v>0</v>
      </c>
      <c r="R130" s="148">
        <f t="shared" si="2"/>
        <v>0</v>
      </c>
      <c r="S130" s="148">
        <v>0</v>
      </c>
      <c r="T130" s="149">
        <f t="shared" si="3"/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127</v>
      </c>
      <c r="AT130" s="150" t="s">
        <v>123</v>
      </c>
      <c r="AU130" s="150" t="s">
        <v>80</v>
      </c>
      <c r="AY130" s="14" t="s">
        <v>120</v>
      </c>
      <c r="BE130" s="151">
        <f t="shared" si="4"/>
        <v>0</v>
      </c>
      <c r="BF130" s="151">
        <f t="shared" si="5"/>
        <v>0</v>
      </c>
      <c r="BG130" s="151">
        <f t="shared" si="6"/>
        <v>0</v>
      </c>
      <c r="BH130" s="151">
        <f t="shared" si="7"/>
        <v>0</v>
      </c>
      <c r="BI130" s="151">
        <f t="shared" si="8"/>
        <v>0</v>
      </c>
      <c r="BJ130" s="14" t="s">
        <v>78</v>
      </c>
      <c r="BK130" s="151">
        <f t="shared" si="9"/>
        <v>0</v>
      </c>
      <c r="BL130" s="14" t="s">
        <v>127</v>
      </c>
      <c r="BM130" s="150" t="s">
        <v>140</v>
      </c>
    </row>
    <row r="131" spans="1:65" s="2" customFormat="1" ht="21.75" customHeight="1">
      <c r="A131" s="26"/>
      <c r="B131" s="138"/>
      <c r="C131" s="139" t="s">
        <v>133</v>
      </c>
      <c r="D131" s="139" t="s">
        <v>123</v>
      </c>
      <c r="E131" s="140" t="s">
        <v>141</v>
      </c>
      <c r="F131" s="141" t="s">
        <v>142</v>
      </c>
      <c r="G131" s="142" t="s">
        <v>143</v>
      </c>
      <c r="H131" s="143">
        <v>29.16</v>
      </c>
      <c r="I131" s="144"/>
      <c r="J131" s="144">
        <f t="shared" si="0"/>
        <v>0</v>
      </c>
      <c r="K131" s="145"/>
      <c r="L131" s="27"/>
      <c r="M131" s="146" t="s">
        <v>1</v>
      </c>
      <c r="N131" s="147" t="s">
        <v>35</v>
      </c>
      <c r="O131" s="148">
        <v>0</v>
      </c>
      <c r="P131" s="148">
        <f t="shared" si="1"/>
        <v>0</v>
      </c>
      <c r="Q131" s="148">
        <v>0</v>
      </c>
      <c r="R131" s="148">
        <f t="shared" si="2"/>
        <v>0</v>
      </c>
      <c r="S131" s="148">
        <v>0</v>
      </c>
      <c r="T131" s="149">
        <f t="shared" si="3"/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127</v>
      </c>
      <c r="AT131" s="150" t="s">
        <v>123</v>
      </c>
      <c r="AU131" s="150" t="s">
        <v>80</v>
      </c>
      <c r="AY131" s="14" t="s">
        <v>120</v>
      </c>
      <c r="BE131" s="151">
        <f t="shared" si="4"/>
        <v>0</v>
      </c>
      <c r="BF131" s="151">
        <f t="shared" si="5"/>
        <v>0</v>
      </c>
      <c r="BG131" s="151">
        <f t="shared" si="6"/>
        <v>0</v>
      </c>
      <c r="BH131" s="151">
        <f t="shared" si="7"/>
        <v>0</v>
      </c>
      <c r="BI131" s="151">
        <f t="shared" si="8"/>
        <v>0</v>
      </c>
      <c r="BJ131" s="14" t="s">
        <v>78</v>
      </c>
      <c r="BK131" s="151">
        <f t="shared" si="9"/>
        <v>0</v>
      </c>
      <c r="BL131" s="14" t="s">
        <v>127</v>
      </c>
      <c r="BM131" s="150" t="s">
        <v>144</v>
      </c>
    </row>
    <row r="132" spans="1:65" s="2" customFormat="1" ht="21.75" customHeight="1">
      <c r="A132" s="26"/>
      <c r="B132" s="138"/>
      <c r="C132" s="139" t="s">
        <v>145</v>
      </c>
      <c r="D132" s="139" t="s">
        <v>123</v>
      </c>
      <c r="E132" s="140" t="s">
        <v>146</v>
      </c>
      <c r="F132" s="141" t="s">
        <v>147</v>
      </c>
      <c r="G132" s="142" t="s">
        <v>126</v>
      </c>
      <c r="H132" s="143">
        <v>4</v>
      </c>
      <c r="I132" s="144"/>
      <c r="J132" s="144">
        <f t="shared" si="0"/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si="1"/>
        <v>0</v>
      </c>
      <c r="Q132" s="148">
        <v>0</v>
      </c>
      <c r="R132" s="148">
        <f t="shared" si="2"/>
        <v>0</v>
      </c>
      <c r="S132" s="148">
        <v>0</v>
      </c>
      <c r="T132" s="149">
        <f t="shared" si="3"/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127</v>
      </c>
      <c r="AT132" s="150" t="s">
        <v>123</v>
      </c>
      <c r="AU132" s="150" t="s">
        <v>80</v>
      </c>
      <c r="AY132" s="14" t="s">
        <v>120</v>
      </c>
      <c r="BE132" s="151">
        <f t="shared" si="4"/>
        <v>0</v>
      </c>
      <c r="BF132" s="151">
        <f t="shared" si="5"/>
        <v>0</v>
      </c>
      <c r="BG132" s="151">
        <f t="shared" si="6"/>
        <v>0</v>
      </c>
      <c r="BH132" s="151">
        <f t="shared" si="7"/>
        <v>0</v>
      </c>
      <c r="BI132" s="151">
        <f t="shared" si="8"/>
        <v>0</v>
      </c>
      <c r="BJ132" s="14" t="s">
        <v>78</v>
      </c>
      <c r="BK132" s="151">
        <f t="shared" si="9"/>
        <v>0</v>
      </c>
      <c r="BL132" s="14" t="s">
        <v>127</v>
      </c>
      <c r="BM132" s="150" t="s">
        <v>148</v>
      </c>
    </row>
    <row r="133" spans="1:65" s="2" customFormat="1" ht="16.5" customHeight="1">
      <c r="A133" s="26"/>
      <c r="B133" s="138"/>
      <c r="C133" s="139" t="s">
        <v>136</v>
      </c>
      <c r="D133" s="139" t="s">
        <v>123</v>
      </c>
      <c r="E133" s="140" t="s">
        <v>149</v>
      </c>
      <c r="F133" s="141" t="s">
        <v>150</v>
      </c>
      <c r="G133" s="142" t="s">
        <v>151</v>
      </c>
      <c r="H133" s="143">
        <v>58.86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127</v>
      </c>
      <c r="AT133" s="150" t="s">
        <v>123</v>
      </c>
      <c r="AU133" s="150" t="s">
        <v>80</v>
      </c>
      <c r="AY133" s="14" t="s">
        <v>120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127</v>
      </c>
      <c r="BM133" s="150" t="s">
        <v>152</v>
      </c>
    </row>
    <row r="134" spans="1:65" s="2" customFormat="1" ht="21.75" customHeight="1">
      <c r="A134" s="26"/>
      <c r="B134" s="138"/>
      <c r="C134" s="139" t="s">
        <v>121</v>
      </c>
      <c r="D134" s="139" t="s">
        <v>123</v>
      </c>
      <c r="E134" s="140" t="s">
        <v>153</v>
      </c>
      <c r="F134" s="141" t="s">
        <v>154</v>
      </c>
      <c r="G134" s="142" t="s">
        <v>151</v>
      </c>
      <c r="H134" s="143">
        <v>92.8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127</v>
      </c>
      <c r="AT134" s="150" t="s">
        <v>123</v>
      </c>
      <c r="AU134" s="150" t="s">
        <v>80</v>
      </c>
      <c r="AY134" s="14" t="s">
        <v>120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127</v>
      </c>
      <c r="BM134" s="150" t="s">
        <v>155</v>
      </c>
    </row>
    <row r="135" spans="1:65" s="12" customFormat="1" ht="22.65" customHeight="1">
      <c r="B135" s="126"/>
      <c r="D135" s="127" t="s">
        <v>69</v>
      </c>
      <c r="E135" s="136" t="s">
        <v>156</v>
      </c>
      <c r="F135" s="136" t="s">
        <v>157</v>
      </c>
      <c r="J135" s="137">
        <f>BK135</f>
        <v>0</v>
      </c>
      <c r="L135" s="126"/>
      <c r="M135" s="130"/>
      <c r="N135" s="131"/>
      <c r="O135" s="131"/>
      <c r="P135" s="132">
        <f>SUM(P136:P137)</f>
        <v>0</v>
      </c>
      <c r="Q135" s="131"/>
      <c r="R135" s="132">
        <f>SUM(R136:R137)</f>
        <v>0</v>
      </c>
      <c r="S135" s="131"/>
      <c r="T135" s="133">
        <f>SUM(T136:T137)</f>
        <v>0</v>
      </c>
      <c r="AR135" s="127" t="s">
        <v>78</v>
      </c>
      <c r="AT135" s="134" t="s">
        <v>69</v>
      </c>
      <c r="AU135" s="134" t="s">
        <v>78</v>
      </c>
      <c r="AY135" s="127" t="s">
        <v>120</v>
      </c>
      <c r="BK135" s="135">
        <f>SUM(BK136:BK137)</f>
        <v>0</v>
      </c>
    </row>
    <row r="136" spans="1:65" s="2" customFormat="1" ht="21.75" customHeight="1">
      <c r="A136" s="26"/>
      <c r="B136" s="138"/>
      <c r="C136" s="139" t="s">
        <v>140</v>
      </c>
      <c r="D136" s="139" t="s">
        <v>123</v>
      </c>
      <c r="E136" s="140" t="s">
        <v>158</v>
      </c>
      <c r="F136" s="141" t="s">
        <v>159</v>
      </c>
      <c r="G136" s="142" t="s">
        <v>160</v>
      </c>
      <c r="H136" s="143">
        <v>117.387</v>
      </c>
      <c r="I136" s="144"/>
      <c r="J136" s="144">
        <f>ROUND(I136*H136,2)</f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>O136*H136</f>
        <v>0</v>
      </c>
      <c r="Q136" s="148">
        <v>0</v>
      </c>
      <c r="R136" s="148">
        <f>Q136*H136</f>
        <v>0</v>
      </c>
      <c r="S136" s="148">
        <v>0</v>
      </c>
      <c r="T136" s="149">
        <f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127</v>
      </c>
      <c r="AT136" s="150" t="s">
        <v>123</v>
      </c>
      <c r="AU136" s="150" t="s">
        <v>80</v>
      </c>
      <c r="AY136" s="14" t="s">
        <v>120</v>
      </c>
      <c r="BE136" s="151">
        <f>IF(N136="základní",J136,0)</f>
        <v>0</v>
      </c>
      <c r="BF136" s="151">
        <f>IF(N136="snížená",J136,0)</f>
        <v>0</v>
      </c>
      <c r="BG136" s="151">
        <f>IF(N136="zákl. přenesená",J136,0)</f>
        <v>0</v>
      </c>
      <c r="BH136" s="151">
        <f>IF(N136="sníž. přenesená",J136,0)</f>
        <v>0</v>
      </c>
      <c r="BI136" s="151">
        <f>IF(N136="nulová",J136,0)</f>
        <v>0</v>
      </c>
      <c r="BJ136" s="14" t="s">
        <v>78</v>
      </c>
      <c r="BK136" s="151">
        <f>ROUND(I136*H136,2)</f>
        <v>0</v>
      </c>
      <c r="BL136" s="14" t="s">
        <v>127</v>
      </c>
      <c r="BM136" s="150" t="s">
        <v>161</v>
      </c>
    </row>
    <row r="137" spans="1:65" s="2" customFormat="1" ht="21.75" customHeight="1">
      <c r="A137" s="26"/>
      <c r="B137" s="138"/>
      <c r="C137" s="139" t="s">
        <v>162</v>
      </c>
      <c r="D137" s="139" t="s">
        <v>123</v>
      </c>
      <c r="E137" s="140" t="s">
        <v>163</v>
      </c>
      <c r="F137" s="141" t="s">
        <v>164</v>
      </c>
      <c r="G137" s="142" t="s">
        <v>160</v>
      </c>
      <c r="H137" s="143">
        <v>117.387</v>
      </c>
      <c r="I137" s="144"/>
      <c r="J137" s="144">
        <f>ROUND(I137*H137,2)</f>
        <v>0</v>
      </c>
      <c r="K137" s="145"/>
      <c r="L137" s="27"/>
      <c r="M137" s="146" t="s">
        <v>1</v>
      </c>
      <c r="N137" s="147" t="s">
        <v>35</v>
      </c>
      <c r="O137" s="148">
        <v>0</v>
      </c>
      <c r="P137" s="148">
        <f>O137*H137</f>
        <v>0</v>
      </c>
      <c r="Q137" s="148">
        <v>0</v>
      </c>
      <c r="R137" s="148">
        <f>Q137*H137</f>
        <v>0</v>
      </c>
      <c r="S137" s="148">
        <v>0</v>
      </c>
      <c r="T137" s="149">
        <f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127</v>
      </c>
      <c r="AT137" s="150" t="s">
        <v>123</v>
      </c>
      <c r="AU137" s="150" t="s">
        <v>80</v>
      </c>
      <c r="AY137" s="14" t="s">
        <v>120</v>
      </c>
      <c r="BE137" s="151">
        <f>IF(N137="základní",J137,0)</f>
        <v>0</v>
      </c>
      <c r="BF137" s="151">
        <f>IF(N137="snížená",J137,0)</f>
        <v>0</v>
      </c>
      <c r="BG137" s="151">
        <f>IF(N137="zákl. přenesená",J137,0)</f>
        <v>0</v>
      </c>
      <c r="BH137" s="151">
        <f>IF(N137="sníž. přenesená",J137,0)</f>
        <v>0</v>
      </c>
      <c r="BI137" s="151">
        <f>IF(N137="nulová",J137,0)</f>
        <v>0</v>
      </c>
      <c r="BJ137" s="14" t="s">
        <v>78</v>
      </c>
      <c r="BK137" s="151">
        <f>ROUND(I137*H137,2)</f>
        <v>0</v>
      </c>
      <c r="BL137" s="14" t="s">
        <v>127</v>
      </c>
      <c r="BM137" s="150" t="s">
        <v>165</v>
      </c>
    </row>
    <row r="138" spans="1:65" s="12" customFormat="1" ht="25.95" customHeight="1">
      <c r="B138" s="126"/>
      <c r="D138" s="127" t="s">
        <v>69</v>
      </c>
      <c r="E138" s="128" t="s">
        <v>166</v>
      </c>
      <c r="F138" s="128" t="s">
        <v>167</v>
      </c>
      <c r="J138" s="129">
        <f>BK138</f>
        <v>0</v>
      </c>
      <c r="L138" s="126"/>
      <c r="M138" s="130"/>
      <c r="N138" s="131"/>
      <c r="O138" s="131"/>
      <c r="P138" s="132">
        <f>P139+P141+P143</f>
        <v>0</v>
      </c>
      <c r="Q138" s="131"/>
      <c r="R138" s="132">
        <f>R139+R141+R143</f>
        <v>0</v>
      </c>
      <c r="S138" s="131"/>
      <c r="T138" s="133">
        <f>T139+T141+T143</f>
        <v>0</v>
      </c>
      <c r="AR138" s="127" t="s">
        <v>80</v>
      </c>
      <c r="AT138" s="134" t="s">
        <v>69</v>
      </c>
      <c r="AU138" s="134" t="s">
        <v>70</v>
      </c>
      <c r="AY138" s="127" t="s">
        <v>120</v>
      </c>
      <c r="BK138" s="135">
        <f>BK139+BK141+BK143</f>
        <v>0</v>
      </c>
    </row>
    <row r="139" spans="1:65" s="12" customFormat="1" ht="22.65" customHeight="1">
      <c r="B139" s="126"/>
      <c r="D139" s="127" t="s">
        <v>69</v>
      </c>
      <c r="E139" s="136" t="s">
        <v>168</v>
      </c>
      <c r="F139" s="136" t="s">
        <v>169</v>
      </c>
      <c r="J139" s="137">
        <f>BK139</f>
        <v>0</v>
      </c>
      <c r="L139" s="126"/>
      <c r="M139" s="130"/>
      <c r="N139" s="131"/>
      <c r="O139" s="131"/>
      <c r="P139" s="132">
        <f>P140</f>
        <v>0</v>
      </c>
      <c r="Q139" s="131"/>
      <c r="R139" s="132">
        <f>R140</f>
        <v>0</v>
      </c>
      <c r="S139" s="131"/>
      <c r="T139" s="133">
        <f>T140</f>
        <v>0</v>
      </c>
      <c r="AR139" s="127" t="s">
        <v>80</v>
      </c>
      <c r="AT139" s="134" t="s">
        <v>69</v>
      </c>
      <c r="AU139" s="134" t="s">
        <v>78</v>
      </c>
      <c r="AY139" s="127" t="s">
        <v>120</v>
      </c>
      <c r="BK139" s="135">
        <f>BK140</f>
        <v>0</v>
      </c>
    </row>
    <row r="140" spans="1:65" s="2" customFormat="1" ht="21.75" customHeight="1">
      <c r="A140" s="26"/>
      <c r="B140" s="138"/>
      <c r="C140" s="139" t="s">
        <v>144</v>
      </c>
      <c r="D140" s="139" t="s">
        <v>123</v>
      </c>
      <c r="E140" s="140" t="s">
        <v>170</v>
      </c>
      <c r="F140" s="141" t="s">
        <v>171</v>
      </c>
      <c r="G140" s="142" t="s">
        <v>143</v>
      </c>
      <c r="H140" s="143">
        <v>776.875</v>
      </c>
      <c r="I140" s="144"/>
      <c r="J140" s="144">
        <f>ROUND(I140*H140,2)</f>
        <v>0</v>
      </c>
      <c r="K140" s="145"/>
      <c r="L140" s="27"/>
      <c r="M140" s="146" t="s">
        <v>1</v>
      </c>
      <c r="N140" s="147" t="s">
        <v>35</v>
      </c>
      <c r="O140" s="148">
        <v>0</v>
      </c>
      <c r="P140" s="148">
        <f>O140*H140</f>
        <v>0</v>
      </c>
      <c r="Q140" s="148">
        <v>0</v>
      </c>
      <c r="R140" s="148">
        <f>Q140*H140</f>
        <v>0</v>
      </c>
      <c r="S140" s="148">
        <v>0</v>
      </c>
      <c r="T140" s="149">
        <f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152</v>
      </c>
      <c r="AT140" s="150" t="s">
        <v>123</v>
      </c>
      <c r="AU140" s="150" t="s">
        <v>80</v>
      </c>
      <c r="AY140" s="14" t="s">
        <v>120</v>
      </c>
      <c r="BE140" s="151">
        <f>IF(N140="základní",J140,0)</f>
        <v>0</v>
      </c>
      <c r="BF140" s="151">
        <f>IF(N140="snížená",J140,0)</f>
        <v>0</v>
      </c>
      <c r="BG140" s="151">
        <f>IF(N140="zákl. přenesená",J140,0)</f>
        <v>0</v>
      </c>
      <c r="BH140" s="151">
        <f>IF(N140="sníž. přenesená",J140,0)</f>
        <v>0</v>
      </c>
      <c r="BI140" s="151">
        <f>IF(N140="nulová",J140,0)</f>
        <v>0</v>
      </c>
      <c r="BJ140" s="14" t="s">
        <v>78</v>
      </c>
      <c r="BK140" s="151">
        <f>ROUND(I140*H140,2)</f>
        <v>0</v>
      </c>
      <c r="BL140" s="14" t="s">
        <v>152</v>
      </c>
      <c r="BM140" s="150" t="s">
        <v>172</v>
      </c>
    </row>
    <row r="141" spans="1:65" s="12" customFormat="1" ht="22.65" customHeight="1">
      <c r="B141" s="126"/>
      <c r="D141" s="127" t="s">
        <v>69</v>
      </c>
      <c r="E141" s="136" t="s">
        <v>173</v>
      </c>
      <c r="F141" s="136" t="s">
        <v>174</v>
      </c>
      <c r="J141" s="137">
        <f>BK141</f>
        <v>0</v>
      </c>
      <c r="L141" s="126"/>
      <c r="M141" s="130"/>
      <c r="N141" s="131"/>
      <c r="O141" s="131"/>
      <c r="P141" s="132">
        <f>P142</f>
        <v>0</v>
      </c>
      <c r="Q141" s="131"/>
      <c r="R141" s="132">
        <f>R142</f>
        <v>0</v>
      </c>
      <c r="S141" s="131"/>
      <c r="T141" s="133">
        <f>T142</f>
        <v>0</v>
      </c>
      <c r="AR141" s="127" t="s">
        <v>80</v>
      </c>
      <c r="AT141" s="134" t="s">
        <v>69</v>
      </c>
      <c r="AU141" s="134" t="s">
        <v>78</v>
      </c>
      <c r="AY141" s="127" t="s">
        <v>120</v>
      </c>
      <c r="BK141" s="135">
        <f>BK142</f>
        <v>0</v>
      </c>
    </row>
    <row r="142" spans="1:65" s="2" customFormat="1" ht="21.75" customHeight="1">
      <c r="A142" s="26"/>
      <c r="B142" s="138"/>
      <c r="C142" s="139" t="s">
        <v>175</v>
      </c>
      <c r="D142" s="139" t="s">
        <v>123</v>
      </c>
      <c r="E142" s="140" t="s">
        <v>176</v>
      </c>
      <c r="F142" s="141" t="s">
        <v>177</v>
      </c>
      <c r="G142" s="142" t="s">
        <v>143</v>
      </c>
      <c r="H142" s="143">
        <v>776.875</v>
      </c>
      <c r="I142" s="144"/>
      <c r="J142" s="144">
        <f>ROUND(I142*H142,2)</f>
        <v>0</v>
      </c>
      <c r="K142" s="145"/>
      <c r="L142" s="27"/>
      <c r="M142" s="146" t="s">
        <v>1</v>
      </c>
      <c r="N142" s="147" t="s">
        <v>35</v>
      </c>
      <c r="O142" s="148">
        <v>0</v>
      </c>
      <c r="P142" s="148">
        <f>O142*H142</f>
        <v>0</v>
      </c>
      <c r="Q142" s="148">
        <v>0</v>
      </c>
      <c r="R142" s="148">
        <f>Q142*H142</f>
        <v>0</v>
      </c>
      <c r="S142" s="148">
        <v>0</v>
      </c>
      <c r="T142" s="149">
        <f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152</v>
      </c>
      <c r="AT142" s="150" t="s">
        <v>123</v>
      </c>
      <c r="AU142" s="150" t="s">
        <v>80</v>
      </c>
      <c r="AY142" s="14" t="s">
        <v>120</v>
      </c>
      <c r="BE142" s="151">
        <f>IF(N142="základní",J142,0)</f>
        <v>0</v>
      </c>
      <c r="BF142" s="151">
        <f>IF(N142="snížená",J142,0)</f>
        <v>0</v>
      </c>
      <c r="BG142" s="151">
        <f>IF(N142="zákl. přenesená",J142,0)</f>
        <v>0</v>
      </c>
      <c r="BH142" s="151">
        <f>IF(N142="sníž. přenesená",J142,0)</f>
        <v>0</v>
      </c>
      <c r="BI142" s="151">
        <f>IF(N142="nulová",J142,0)</f>
        <v>0</v>
      </c>
      <c r="BJ142" s="14" t="s">
        <v>78</v>
      </c>
      <c r="BK142" s="151">
        <f>ROUND(I142*H142,2)</f>
        <v>0</v>
      </c>
      <c r="BL142" s="14" t="s">
        <v>152</v>
      </c>
      <c r="BM142" s="150" t="s">
        <v>178</v>
      </c>
    </row>
    <row r="143" spans="1:65" s="12" customFormat="1" ht="22.65" customHeight="1">
      <c r="B143" s="126"/>
      <c r="D143" s="127" t="s">
        <v>69</v>
      </c>
      <c r="E143" s="136" t="s">
        <v>179</v>
      </c>
      <c r="F143" s="136" t="s">
        <v>180</v>
      </c>
      <c r="J143" s="137">
        <f>BK143</f>
        <v>0</v>
      </c>
      <c r="L143" s="126"/>
      <c r="M143" s="130"/>
      <c r="N143" s="131"/>
      <c r="O143" s="131"/>
      <c r="P143" s="132">
        <f>P144</f>
        <v>0</v>
      </c>
      <c r="Q143" s="131"/>
      <c r="R143" s="132">
        <f>R144</f>
        <v>0</v>
      </c>
      <c r="S143" s="131"/>
      <c r="T143" s="133">
        <f>T144</f>
        <v>0</v>
      </c>
      <c r="AR143" s="127" t="s">
        <v>80</v>
      </c>
      <c r="AT143" s="134" t="s">
        <v>69</v>
      </c>
      <c r="AU143" s="134" t="s">
        <v>78</v>
      </c>
      <c r="AY143" s="127" t="s">
        <v>120</v>
      </c>
      <c r="BK143" s="135">
        <f>BK144</f>
        <v>0</v>
      </c>
    </row>
    <row r="144" spans="1:65" s="2" customFormat="1" ht="21.75" customHeight="1">
      <c r="A144" s="26"/>
      <c r="B144" s="138"/>
      <c r="C144" s="139" t="s">
        <v>148</v>
      </c>
      <c r="D144" s="139" t="s">
        <v>123</v>
      </c>
      <c r="E144" s="140" t="s">
        <v>181</v>
      </c>
      <c r="F144" s="141" t="s">
        <v>182</v>
      </c>
      <c r="G144" s="142" t="s">
        <v>143</v>
      </c>
      <c r="H144" s="143">
        <v>776.875</v>
      </c>
      <c r="I144" s="144"/>
      <c r="J144" s="144">
        <f>ROUND(I144*H144,2)</f>
        <v>0</v>
      </c>
      <c r="K144" s="145"/>
      <c r="L144" s="27"/>
      <c r="M144" s="152" t="s">
        <v>1</v>
      </c>
      <c r="N144" s="153" t="s">
        <v>35</v>
      </c>
      <c r="O144" s="154">
        <v>0</v>
      </c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152</v>
      </c>
      <c r="AT144" s="150" t="s">
        <v>123</v>
      </c>
      <c r="AU144" s="150" t="s">
        <v>80</v>
      </c>
      <c r="AY144" s="14" t="s">
        <v>120</v>
      </c>
      <c r="BE144" s="151">
        <f>IF(N144="základní",J144,0)</f>
        <v>0</v>
      </c>
      <c r="BF144" s="151">
        <f>IF(N144="snížená",J144,0)</f>
        <v>0</v>
      </c>
      <c r="BG144" s="151">
        <f>IF(N144="zákl. přenesená",J144,0)</f>
        <v>0</v>
      </c>
      <c r="BH144" s="151">
        <f>IF(N144="sníž. přenesená",J144,0)</f>
        <v>0</v>
      </c>
      <c r="BI144" s="151">
        <f>IF(N144="nulová",J144,0)</f>
        <v>0</v>
      </c>
      <c r="BJ144" s="14" t="s">
        <v>78</v>
      </c>
      <c r="BK144" s="151">
        <f>ROUND(I144*H144,2)</f>
        <v>0</v>
      </c>
      <c r="BL144" s="14" t="s">
        <v>152</v>
      </c>
      <c r="BM144" s="150" t="s">
        <v>183</v>
      </c>
    </row>
    <row r="145" spans="1:31" s="2" customFormat="1" ht="6.9" customHeight="1">
      <c r="A145" s="26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27"/>
      <c r="M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</row>
  </sheetData>
  <autoFilter ref="C122:K144" xr:uid="{00000000-0009-0000-0000-000001000000}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80"/>
  <sheetViews>
    <sheetView showGridLines="0" topLeftCell="A136" workbookViewId="0">
      <selection activeCell="J15" sqref="J15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5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83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1:46" s="1" customFormat="1" ht="24.9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14</v>
      </c>
      <c r="L6" s="17"/>
    </row>
    <row r="7" spans="1:46" s="1" customFormat="1" ht="16.5" customHeight="1">
      <c r="B7" s="17"/>
      <c r="E7" s="200" t="str">
        <f>'Rekapitulace stavby'!K6</f>
        <v>Rekonstrukce kravína na zimoviště masných krav - Jemčina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184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6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24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1" t="s">
        <v>1</v>
      </c>
      <c r="F27" s="191"/>
      <c r="G27" s="191"/>
      <c r="H27" s="19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ROUND(J128,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34</v>
      </c>
      <c r="E33" s="23" t="s">
        <v>35</v>
      </c>
      <c r="F33" s="94">
        <f>ROUND((SUM(BE128:BE179)),  2)</f>
        <v>0</v>
      </c>
      <c r="G33" s="26"/>
      <c r="H33" s="26"/>
      <c r="I33" s="95">
        <v>0.21</v>
      </c>
      <c r="J33" s="94">
        <f>ROUND(((SUM(BE128:BE179))*I33),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36</v>
      </c>
      <c r="F34" s="94">
        <f>ROUND((SUM(BF128:BF179)),  2)</f>
        <v>0</v>
      </c>
      <c r="G34" s="26"/>
      <c r="H34" s="26"/>
      <c r="I34" s="95">
        <v>0.15</v>
      </c>
      <c r="J34" s="94">
        <f>ROUND(((SUM(BF128:BF179))*I34),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94">
        <f>ROUND((SUM(BG128:BG179)),  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94">
        <f>ROUND((SUM(BH128:BH179)),  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39</v>
      </c>
      <c r="F37" s="94">
        <f>ROUND((SUM(BI128:BI179)),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Rekonstrukce kravína na zimoviště masných krav - Jemčina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SO 01-2 - Stavební část - I.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21</v>
      </c>
      <c r="D91" s="26"/>
      <c r="E91" s="26"/>
      <c r="F91" s="21" t="str">
        <f>E15</f>
        <v>EKOAREA s.r.o.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25</v>
      </c>
      <c r="D92" s="26"/>
      <c r="E92" s="26"/>
      <c r="F92" s="21" t="str">
        <f>IF(E18="","",E18)</f>
        <v/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65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J128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1:31" s="9" customFormat="1" ht="24.9" customHeight="1">
      <c r="B97" s="107"/>
      <c r="D97" s="108" t="s">
        <v>98</v>
      </c>
      <c r="E97" s="109"/>
      <c r="F97" s="109"/>
      <c r="G97" s="109"/>
      <c r="H97" s="109"/>
      <c r="I97" s="109"/>
      <c r="J97" s="110">
        <f>J129</f>
        <v>0</v>
      </c>
      <c r="L97" s="107"/>
    </row>
    <row r="98" spans="1:31" s="10" customFormat="1" ht="19.95" customHeight="1">
      <c r="B98" s="111"/>
      <c r="D98" s="112" t="s">
        <v>185</v>
      </c>
      <c r="E98" s="113"/>
      <c r="F98" s="113"/>
      <c r="G98" s="113"/>
      <c r="H98" s="113"/>
      <c r="I98" s="113"/>
      <c r="J98" s="114">
        <f>J130</f>
        <v>0</v>
      </c>
      <c r="L98" s="111"/>
    </row>
    <row r="99" spans="1:31" s="10" customFormat="1" ht="19.95" customHeight="1">
      <c r="B99" s="111"/>
      <c r="D99" s="112" t="s">
        <v>186</v>
      </c>
      <c r="E99" s="113"/>
      <c r="F99" s="113"/>
      <c r="G99" s="113"/>
      <c r="H99" s="113"/>
      <c r="I99" s="113"/>
      <c r="J99" s="114">
        <f>J132</f>
        <v>0</v>
      </c>
      <c r="L99" s="111"/>
    </row>
    <row r="100" spans="1:31" s="10" customFormat="1" ht="19.95" customHeight="1">
      <c r="B100" s="111"/>
      <c r="D100" s="112" t="s">
        <v>187</v>
      </c>
      <c r="E100" s="113"/>
      <c r="F100" s="113"/>
      <c r="G100" s="113"/>
      <c r="H100" s="113"/>
      <c r="I100" s="113"/>
      <c r="J100" s="114">
        <f>J136</f>
        <v>0</v>
      </c>
      <c r="L100" s="111"/>
    </row>
    <row r="101" spans="1:31" s="10" customFormat="1" ht="19.95" customHeight="1">
      <c r="B101" s="111"/>
      <c r="D101" s="112" t="s">
        <v>99</v>
      </c>
      <c r="E101" s="113"/>
      <c r="F101" s="113"/>
      <c r="G101" s="113"/>
      <c r="H101" s="113"/>
      <c r="I101" s="113"/>
      <c r="J101" s="114">
        <f>J150</f>
        <v>0</v>
      </c>
      <c r="L101" s="111"/>
    </row>
    <row r="102" spans="1:31" s="10" customFormat="1" ht="19.95" customHeight="1">
      <c r="B102" s="111"/>
      <c r="D102" s="112" t="s">
        <v>188</v>
      </c>
      <c r="E102" s="113"/>
      <c r="F102" s="113"/>
      <c r="G102" s="113"/>
      <c r="H102" s="113"/>
      <c r="I102" s="113"/>
      <c r="J102" s="114">
        <f>J155</f>
        <v>0</v>
      </c>
      <c r="L102" s="111"/>
    </row>
    <row r="103" spans="1:31" s="9" customFormat="1" ht="24.9" customHeight="1">
      <c r="B103" s="107"/>
      <c r="D103" s="108" t="s">
        <v>101</v>
      </c>
      <c r="E103" s="109"/>
      <c r="F103" s="109"/>
      <c r="G103" s="109"/>
      <c r="H103" s="109"/>
      <c r="I103" s="109"/>
      <c r="J103" s="110">
        <f>J157</f>
        <v>0</v>
      </c>
      <c r="L103" s="107"/>
    </row>
    <row r="104" spans="1:31" s="10" customFormat="1" ht="19.95" customHeight="1">
      <c r="B104" s="111"/>
      <c r="D104" s="112" t="s">
        <v>189</v>
      </c>
      <c r="E104" s="113"/>
      <c r="F104" s="113"/>
      <c r="G104" s="113"/>
      <c r="H104" s="113"/>
      <c r="I104" s="113"/>
      <c r="J104" s="114">
        <f>J158</f>
        <v>0</v>
      </c>
      <c r="L104" s="111"/>
    </row>
    <row r="105" spans="1:31" s="10" customFormat="1" ht="19.95" customHeight="1">
      <c r="B105" s="111"/>
      <c r="D105" s="112" t="s">
        <v>190</v>
      </c>
      <c r="E105" s="113"/>
      <c r="F105" s="113"/>
      <c r="G105" s="113"/>
      <c r="H105" s="113"/>
      <c r="I105" s="113"/>
      <c r="J105" s="114">
        <f>J166</f>
        <v>0</v>
      </c>
      <c r="L105" s="111"/>
    </row>
    <row r="106" spans="1:31" s="10" customFormat="1" ht="19.95" customHeight="1">
      <c r="B106" s="111"/>
      <c r="D106" s="112" t="s">
        <v>191</v>
      </c>
      <c r="E106" s="113"/>
      <c r="F106" s="113"/>
      <c r="G106" s="113"/>
      <c r="H106" s="113"/>
      <c r="I106" s="113"/>
      <c r="J106" s="114">
        <f>J174</f>
        <v>0</v>
      </c>
      <c r="L106" s="111"/>
    </row>
    <row r="107" spans="1:31" s="9" customFormat="1" ht="24.9" customHeight="1">
      <c r="B107" s="107"/>
      <c r="D107" s="108" t="s">
        <v>192</v>
      </c>
      <c r="E107" s="109"/>
      <c r="F107" s="109"/>
      <c r="G107" s="109"/>
      <c r="H107" s="109"/>
      <c r="I107" s="109"/>
      <c r="J107" s="110">
        <f>J177</f>
        <v>0</v>
      </c>
      <c r="L107" s="107"/>
    </row>
    <row r="108" spans="1:31" s="10" customFormat="1" ht="19.95" customHeight="1">
      <c r="B108" s="111"/>
      <c r="D108" s="112" t="s">
        <v>193</v>
      </c>
      <c r="E108" s="113"/>
      <c r="F108" s="113"/>
      <c r="G108" s="113"/>
      <c r="H108" s="113"/>
      <c r="I108" s="113"/>
      <c r="J108" s="114">
        <f>J178</f>
        <v>0</v>
      </c>
      <c r="L108" s="111"/>
    </row>
    <row r="109" spans="1:31" s="2" customFormat="1" ht="21.7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" customHeight="1">
      <c r="A110" s="26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4" spans="1:63" s="2" customFormat="1" ht="6.9" customHeight="1">
      <c r="A114" s="26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24.9" customHeight="1">
      <c r="A115" s="26"/>
      <c r="B115" s="27"/>
      <c r="C115" s="18" t="s">
        <v>105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6.9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14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200" t="str">
        <f>E7</f>
        <v>Rekonstrukce kravína na zimoviště masných krav - Jemčina</v>
      </c>
      <c r="F118" s="201"/>
      <c r="G118" s="201"/>
      <c r="H118" s="201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91</v>
      </c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6.5" customHeight="1">
      <c r="A120" s="26"/>
      <c r="B120" s="27"/>
      <c r="C120" s="26"/>
      <c r="D120" s="26"/>
      <c r="E120" s="166" t="str">
        <f>E9</f>
        <v>SO 01-2 - Stavební část - I.</v>
      </c>
      <c r="F120" s="202"/>
      <c r="G120" s="202"/>
      <c r="H120" s="202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2" customHeight="1">
      <c r="A122" s="26"/>
      <c r="B122" s="27"/>
      <c r="C122" s="23" t="s">
        <v>18</v>
      </c>
      <c r="D122" s="26"/>
      <c r="E122" s="26"/>
      <c r="F122" s="21" t="str">
        <f>F12</f>
        <v xml:space="preserve"> </v>
      </c>
      <c r="G122" s="26"/>
      <c r="H122" s="26"/>
      <c r="I122" s="23" t="s">
        <v>20</v>
      </c>
      <c r="J122" s="49" t="str">
        <f>IF(J12="","",J12)</f>
        <v/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6.9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5.15" customHeight="1">
      <c r="A124" s="26"/>
      <c r="B124" s="27"/>
      <c r="C124" s="23" t="s">
        <v>21</v>
      </c>
      <c r="D124" s="26"/>
      <c r="E124" s="26"/>
      <c r="F124" s="21" t="str">
        <f>E15</f>
        <v>EKOAREA s.r.o.</v>
      </c>
      <c r="G124" s="26"/>
      <c r="H124" s="26"/>
      <c r="I124" s="23" t="s">
        <v>26</v>
      </c>
      <c r="J124" s="24" t="str">
        <f>E21</f>
        <v xml:space="preserve"> </v>
      </c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2" customFormat="1" ht="15.15" customHeight="1">
      <c r="A125" s="26"/>
      <c r="B125" s="27"/>
      <c r="C125" s="23" t="s">
        <v>25</v>
      </c>
      <c r="D125" s="26"/>
      <c r="E125" s="26"/>
      <c r="F125" s="21" t="str">
        <f>IF(E18="","",E18)</f>
        <v/>
      </c>
      <c r="G125" s="26"/>
      <c r="H125" s="26"/>
      <c r="I125" s="23" t="s">
        <v>28</v>
      </c>
      <c r="J125" s="24" t="str">
        <f>E24</f>
        <v xml:space="preserve"> </v>
      </c>
      <c r="K125" s="26"/>
      <c r="L125" s="3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63" s="2" customFormat="1" ht="10.35" customHeight="1">
      <c r="A126" s="26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3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63" s="11" customFormat="1" ht="29.25" customHeight="1">
      <c r="A127" s="115"/>
      <c r="B127" s="116"/>
      <c r="C127" s="117" t="s">
        <v>106</v>
      </c>
      <c r="D127" s="118" t="s">
        <v>55</v>
      </c>
      <c r="E127" s="118" t="s">
        <v>51</v>
      </c>
      <c r="F127" s="118" t="s">
        <v>52</v>
      </c>
      <c r="G127" s="118" t="s">
        <v>107</v>
      </c>
      <c r="H127" s="118" t="s">
        <v>108</v>
      </c>
      <c r="I127" s="118" t="s">
        <v>109</v>
      </c>
      <c r="J127" s="119" t="s">
        <v>95</v>
      </c>
      <c r="K127" s="120" t="s">
        <v>110</v>
      </c>
      <c r="L127" s="121"/>
      <c r="M127" s="56" t="s">
        <v>1</v>
      </c>
      <c r="N127" s="57" t="s">
        <v>34</v>
      </c>
      <c r="O127" s="57" t="s">
        <v>111</v>
      </c>
      <c r="P127" s="57" t="s">
        <v>112</v>
      </c>
      <c r="Q127" s="57" t="s">
        <v>113</v>
      </c>
      <c r="R127" s="57" t="s">
        <v>114</v>
      </c>
      <c r="S127" s="57" t="s">
        <v>115</v>
      </c>
      <c r="T127" s="58" t="s">
        <v>116</v>
      </c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</row>
    <row r="128" spans="1:63" s="2" customFormat="1" ht="22.65" customHeight="1">
      <c r="A128" s="26"/>
      <c r="B128" s="27"/>
      <c r="C128" s="63" t="s">
        <v>117</v>
      </c>
      <c r="D128" s="26"/>
      <c r="E128" s="26"/>
      <c r="F128" s="26"/>
      <c r="G128" s="26"/>
      <c r="H128" s="26"/>
      <c r="I128" s="26"/>
      <c r="J128" s="122">
        <f>BK128</f>
        <v>0</v>
      </c>
      <c r="K128" s="26"/>
      <c r="L128" s="27"/>
      <c r="M128" s="59"/>
      <c r="N128" s="50"/>
      <c r="O128" s="60"/>
      <c r="P128" s="123">
        <f>P129+P157+P177</f>
        <v>0</v>
      </c>
      <c r="Q128" s="60"/>
      <c r="R128" s="123">
        <f>R129+R157+R177</f>
        <v>0</v>
      </c>
      <c r="S128" s="60"/>
      <c r="T128" s="124">
        <f>T129+T157+T177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T128" s="14" t="s">
        <v>69</v>
      </c>
      <c r="AU128" s="14" t="s">
        <v>97</v>
      </c>
      <c r="BK128" s="125">
        <f>BK129+BK157+BK177</f>
        <v>0</v>
      </c>
    </row>
    <row r="129" spans="1:65" s="12" customFormat="1" ht="25.95" customHeight="1">
      <c r="B129" s="126"/>
      <c r="D129" s="127" t="s">
        <v>69</v>
      </c>
      <c r="E129" s="128" t="s">
        <v>118</v>
      </c>
      <c r="F129" s="128" t="s">
        <v>119</v>
      </c>
      <c r="J129" s="129">
        <f>BK129</f>
        <v>0</v>
      </c>
      <c r="L129" s="126"/>
      <c r="M129" s="130"/>
      <c r="N129" s="131"/>
      <c r="O129" s="131"/>
      <c r="P129" s="132">
        <f>P130+P132+P136+P150+P155</f>
        <v>0</v>
      </c>
      <c r="Q129" s="131"/>
      <c r="R129" s="132">
        <f>R130+R132+R136+R150+R155</f>
        <v>0</v>
      </c>
      <c r="S129" s="131"/>
      <c r="T129" s="133">
        <f>T130+T132+T136+T150+T155</f>
        <v>0</v>
      </c>
      <c r="AR129" s="127" t="s">
        <v>78</v>
      </c>
      <c r="AT129" s="134" t="s">
        <v>69</v>
      </c>
      <c r="AU129" s="134" t="s">
        <v>70</v>
      </c>
      <c r="AY129" s="127" t="s">
        <v>120</v>
      </c>
      <c r="BK129" s="135">
        <f>BK130+BK132+BK136+BK150+BK155</f>
        <v>0</v>
      </c>
    </row>
    <row r="130" spans="1:65" s="12" customFormat="1" ht="22.65" customHeight="1">
      <c r="B130" s="126"/>
      <c r="D130" s="127" t="s">
        <v>69</v>
      </c>
      <c r="E130" s="136" t="s">
        <v>78</v>
      </c>
      <c r="F130" s="136" t="s">
        <v>194</v>
      </c>
      <c r="J130" s="137">
        <f>BK130</f>
        <v>0</v>
      </c>
      <c r="L130" s="126"/>
      <c r="M130" s="130"/>
      <c r="N130" s="131"/>
      <c r="O130" s="131"/>
      <c r="P130" s="132">
        <f>P131</f>
        <v>0</v>
      </c>
      <c r="Q130" s="131"/>
      <c r="R130" s="132">
        <f>R131</f>
        <v>0</v>
      </c>
      <c r="S130" s="131"/>
      <c r="T130" s="133">
        <f>T131</f>
        <v>0</v>
      </c>
      <c r="AR130" s="127" t="s">
        <v>78</v>
      </c>
      <c r="AT130" s="134" t="s">
        <v>69</v>
      </c>
      <c r="AU130" s="134" t="s">
        <v>78</v>
      </c>
      <c r="AY130" s="127" t="s">
        <v>120</v>
      </c>
      <c r="BK130" s="135">
        <f>BK131</f>
        <v>0</v>
      </c>
    </row>
    <row r="131" spans="1:65" s="2" customFormat="1" ht="16.5" customHeight="1">
      <c r="A131" s="26"/>
      <c r="B131" s="138"/>
      <c r="C131" s="139" t="s">
        <v>78</v>
      </c>
      <c r="D131" s="139" t="s">
        <v>123</v>
      </c>
      <c r="E131" s="140" t="s">
        <v>195</v>
      </c>
      <c r="F131" s="141" t="s">
        <v>196</v>
      </c>
      <c r="G131" s="142" t="s">
        <v>126</v>
      </c>
      <c r="H131" s="143">
        <v>24</v>
      </c>
      <c r="I131" s="144"/>
      <c r="J131" s="144">
        <f>ROUND(I131*H131,2)</f>
        <v>0</v>
      </c>
      <c r="K131" s="145"/>
      <c r="L131" s="27"/>
      <c r="M131" s="146" t="s">
        <v>1</v>
      </c>
      <c r="N131" s="147" t="s">
        <v>35</v>
      </c>
      <c r="O131" s="148">
        <v>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127</v>
      </c>
      <c r="AT131" s="150" t="s">
        <v>123</v>
      </c>
      <c r="AU131" s="150" t="s">
        <v>80</v>
      </c>
      <c r="AY131" s="14" t="s">
        <v>120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4" t="s">
        <v>78</v>
      </c>
      <c r="BK131" s="151">
        <f>ROUND(I131*H131,2)</f>
        <v>0</v>
      </c>
      <c r="BL131" s="14" t="s">
        <v>127</v>
      </c>
      <c r="BM131" s="150" t="s">
        <v>80</v>
      </c>
    </row>
    <row r="132" spans="1:65" s="12" customFormat="1" ht="22.65" customHeight="1">
      <c r="B132" s="126"/>
      <c r="D132" s="127" t="s">
        <v>69</v>
      </c>
      <c r="E132" s="136" t="s">
        <v>80</v>
      </c>
      <c r="F132" s="136" t="s">
        <v>197</v>
      </c>
      <c r="J132" s="137">
        <f>BK132</f>
        <v>0</v>
      </c>
      <c r="L132" s="126"/>
      <c r="M132" s="130"/>
      <c r="N132" s="131"/>
      <c r="O132" s="131"/>
      <c r="P132" s="132">
        <f>SUM(P133:P135)</f>
        <v>0</v>
      </c>
      <c r="Q132" s="131"/>
      <c r="R132" s="132">
        <f>SUM(R133:R135)</f>
        <v>0</v>
      </c>
      <c r="S132" s="131"/>
      <c r="T132" s="133">
        <f>SUM(T133:T135)</f>
        <v>0</v>
      </c>
      <c r="AR132" s="127" t="s">
        <v>78</v>
      </c>
      <c r="AT132" s="134" t="s">
        <v>69</v>
      </c>
      <c r="AU132" s="134" t="s">
        <v>78</v>
      </c>
      <c r="AY132" s="127" t="s">
        <v>120</v>
      </c>
      <c r="BK132" s="135">
        <f>SUM(BK133:BK135)</f>
        <v>0</v>
      </c>
    </row>
    <row r="133" spans="1:65" s="2" customFormat="1" ht="21.75" customHeight="1">
      <c r="A133" s="26"/>
      <c r="B133" s="138"/>
      <c r="C133" s="139" t="s">
        <v>80</v>
      </c>
      <c r="D133" s="139" t="s">
        <v>123</v>
      </c>
      <c r="E133" s="140" t="s">
        <v>198</v>
      </c>
      <c r="F133" s="141" t="s">
        <v>199</v>
      </c>
      <c r="G133" s="142" t="s">
        <v>126</v>
      </c>
      <c r="H133" s="143">
        <v>2.5</v>
      </c>
      <c r="I133" s="144"/>
      <c r="J133" s="144">
        <f>ROUND(I133*H133,2)</f>
        <v>0</v>
      </c>
      <c r="K133" s="145"/>
      <c r="L133" s="27"/>
      <c r="M133" s="146" t="s">
        <v>1</v>
      </c>
      <c r="N133" s="147" t="s">
        <v>35</v>
      </c>
      <c r="O133" s="148">
        <v>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127</v>
      </c>
      <c r="AT133" s="150" t="s">
        <v>123</v>
      </c>
      <c r="AU133" s="150" t="s">
        <v>80</v>
      </c>
      <c r="AY133" s="14" t="s">
        <v>120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4" t="s">
        <v>78</v>
      </c>
      <c r="BK133" s="151">
        <f>ROUND(I133*H133,2)</f>
        <v>0</v>
      </c>
      <c r="BL133" s="14" t="s">
        <v>127</v>
      </c>
      <c r="BM133" s="150" t="s">
        <v>127</v>
      </c>
    </row>
    <row r="134" spans="1:65" s="2" customFormat="1" ht="21.75" customHeight="1">
      <c r="A134" s="26"/>
      <c r="B134" s="138"/>
      <c r="C134" s="139" t="s">
        <v>130</v>
      </c>
      <c r="D134" s="139" t="s">
        <v>123</v>
      </c>
      <c r="E134" s="140" t="s">
        <v>200</v>
      </c>
      <c r="F134" s="141" t="s">
        <v>201</v>
      </c>
      <c r="G134" s="142" t="s">
        <v>126</v>
      </c>
      <c r="H134" s="143">
        <v>0.5</v>
      </c>
      <c r="I134" s="144"/>
      <c r="J134" s="144">
        <f>ROUND(I134*H134,2)</f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127</v>
      </c>
      <c r="AT134" s="150" t="s">
        <v>123</v>
      </c>
      <c r="AU134" s="150" t="s">
        <v>80</v>
      </c>
      <c r="AY134" s="14" t="s">
        <v>120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4" t="s">
        <v>78</v>
      </c>
      <c r="BK134" s="151">
        <f>ROUND(I134*H134,2)</f>
        <v>0</v>
      </c>
      <c r="BL134" s="14" t="s">
        <v>127</v>
      </c>
      <c r="BM134" s="150" t="s">
        <v>133</v>
      </c>
    </row>
    <row r="135" spans="1:65" s="2" customFormat="1" ht="16.5" customHeight="1">
      <c r="A135" s="26"/>
      <c r="B135" s="138"/>
      <c r="C135" s="139" t="s">
        <v>127</v>
      </c>
      <c r="D135" s="139" t="s">
        <v>123</v>
      </c>
      <c r="E135" s="140" t="s">
        <v>202</v>
      </c>
      <c r="F135" s="141" t="s">
        <v>203</v>
      </c>
      <c r="G135" s="142" t="s">
        <v>160</v>
      </c>
      <c r="H135" s="143">
        <v>2.1000000000000001E-2</v>
      </c>
      <c r="I135" s="144"/>
      <c r="J135" s="144">
        <f>ROUND(I135*H135,2)</f>
        <v>0</v>
      </c>
      <c r="K135" s="145"/>
      <c r="L135" s="27"/>
      <c r="M135" s="146" t="s">
        <v>1</v>
      </c>
      <c r="N135" s="147" t="s">
        <v>35</v>
      </c>
      <c r="O135" s="148">
        <v>0</v>
      </c>
      <c r="P135" s="148">
        <f>O135*H135</f>
        <v>0</v>
      </c>
      <c r="Q135" s="148">
        <v>0</v>
      </c>
      <c r="R135" s="148">
        <f>Q135*H135</f>
        <v>0</v>
      </c>
      <c r="S135" s="148">
        <v>0</v>
      </c>
      <c r="T135" s="149">
        <f>S135*H135</f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127</v>
      </c>
      <c r="AT135" s="150" t="s">
        <v>123</v>
      </c>
      <c r="AU135" s="150" t="s">
        <v>80</v>
      </c>
      <c r="AY135" s="14" t="s">
        <v>120</v>
      </c>
      <c r="BE135" s="151">
        <f>IF(N135="základní",J135,0)</f>
        <v>0</v>
      </c>
      <c r="BF135" s="151">
        <f>IF(N135="snížená",J135,0)</f>
        <v>0</v>
      </c>
      <c r="BG135" s="151">
        <f>IF(N135="zákl. přenesená",J135,0)</f>
        <v>0</v>
      </c>
      <c r="BH135" s="151">
        <f>IF(N135="sníž. přenesená",J135,0)</f>
        <v>0</v>
      </c>
      <c r="BI135" s="151">
        <f>IF(N135="nulová",J135,0)</f>
        <v>0</v>
      </c>
      <c r="BJ135" s="14" t="s">
        <v>78</v>
      </c>
      <c r="BK135" s="151">
        <f>ROUND(I135*H135,2)</f>
        <v>0</v>
      </c>
      <c r="BL135" s="14" t="s">
        <v>127</v>
      </c>
      <c r="BM135" s="150" t="s">
        <v>136</v>
      </c>
    </row>
    <row r="136" spans="1:65" s="12" customFormat="1" ht="22.65" customHeight="1">
      <c r="B136" s="126"/>
      <c r="D136" s="127" t="s">
        <v>69</v>
      </c>
      <c r="E136" s="136" t="s">
        <v>133</v>
      </c>
      <c r="F136" s="136" t="s">
        <v>204</v>
      </c>
      <c r="J136" s="137">
        <f>BK136</f>
        <v>0</v>
      </c>
      <c r="L136" s="126"/>
      <c r="M136" s="130"/>
      <c r="N136" s="131"/>
      <c r="O136" s="131"/>
      <c r="P136" s="132">
        <f>SUM(P137:P149)</f>
        <v>0</v>
      </c>
      <c r="Q136" s="131"/>
      <c r="R136" s="132">
        <f>SUM(R137:R149)</f>
        <v>0</v>
      </c>
      <c r="S136" s="131"/>
      <c r="T136" s="133">
        <f>SUM(T137:T149)</f>
        <v>0</v>
      </c>
      <c r="AR136" s="127" t="s">
        <v>78</v>
      </c>
      <c r="AT136" s="134" t="s">
        <v>69</v>
      </c>
      <c r="AU136" s="134" t="s">
        <v>78</v>
      </c>
      <c r="AY136" s="127" t="s">
        <v>120</v>
      </c>
      <c r="BK136" s="135">
        <f>SUM(BK137:BK149)</f>
        <v>0</v>
      </c>
    </row>
    <row r="137" spans="1:65" s="2" customFormat="1" ht="21.75" customHeight="1">
      <c r="A137" s="26"/>
      <c r="B137" s="138"/>
      <c r="C137" s="139" t="s">
        <v>137</v>
      </c>
      <c r="D137" s="139" t="s">
        <v>123</v>
      </c>
      <c r="E137" s="140" t="s">
        <v>205</v>
      </c>
      <c r="F137" s="141" t="s">
        <v>206</v>
      </c>
      <c r="G137" s="142" t="s">
        <v>143</v>
      </c>
      <c r="H137" s="143">
        <v>80.8</v>
      </c>
      <c r="I137" s="144"/>
      <c r="J137" s="144">
        <f t="shared" ref="J137:J149" si="0">ROUND(I137*H137,2)</f>
        <v>0</v>
      </c>
      <c r="K137" s="145"/>
      <c r="L137" s="27"/>
      <c r="M137" s="146" t="s">
        <v>1</v>
      </c>
      <c r="N137" s="147" t="s">
        <v>35</v>
      </c>
      <c r="O137" s="148">
        <v>0</v>
      </c>
      <c r="P137" s="148">
        <f t="shared" ref="P137:P149" si="1">O137*H137</f>
        <v>0</v>
      </c>
      <c r="Q137" s="148">
        <v>0</v>
      </c>
      <c r="R137" s="148">
        <f t="shared" ref="R137:R149" si="2">Q137*H137</f>
        <v>0</v>
      </c>
      <c r="S137" s="148">
        <v>0</v>
      </c>
      <c r="T137" s="149">
        <f t="shared" ref="T137:T149" si="3">S137*H137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127</v>
      </c>
      <c r="AT137" s="150" t="s">
        <v>123</v>
      </c>
      <c r="AU137" s="150" t="s">
        <v>80</v>
      </c>
      <c r="AY137" s="14" t="s">
        <v>120</v>
      </c>
      <c r="BE137" s="151">
        <f t="shared" ref="BE137:BE149" si="4">IF(N137="základní",J137,0)</f>
        <v>0</v>
      </c>
      <c r="BF137" s="151">
        <f t="shared" ref="BF137:BF149" si="5">IF(N137="snížená",J137,0)</f>
        <v>0</v>
      </c>
      <c r="BG137" s="151">
        <f t="shared" ref="BG137:BG149" si="6">IF(N137="zákl. přenesená",J137,0)</f>
        <v>0</v>
      </c>
      <c r="BH137" s="151">
        <f t="shared" ref="BH137:BH149" si="7">IF(N137="sníž. přenesená",J137,0)</f>
        <v>0</v>
      </c>
      <c r="BI137" s="151">
        <f t="shared" ref="BI137:BI149" si="8">IF(N137="nulová",J137,0)</f>
        <v>0</v>
      </c>
      <c r="BJ137" s="14" t="s">
        <v>78</v>
      </c>
      <c r="BK137" s="151">
        <f t="shared" ref="BK137:BK149" si="9">ROUND(I137*H137,2)</f>
        <v>0</v>
      </c>
      <c r="BL137" s="14" t="s">
        <v>127</v>
      </c>
      <c r="BM137" s="150" t="s">
        <v>140</v>
      </c>
    </row>
    <row r="138" spans="1:65" s="2" customFormat="1" ht="21.75" customHeight="1">
      <c r="A138" s="26"/>
      <c r="B138" s="138"/>
      <c r="C138" s="139" t="s">
        <v>133</v>
      </c>
      <c r="D138" s="139" t="s">
        <v>123</v>
      </c>
      <c r="E138" s="140" t="s">
        <v>207</v>
      </c>
      <c r="F138" s="141" t="s">
        <v>208</v>
      </c>
      <c r="G138" s="142" t="s">
        <v>143</v>
      </c>
      <c r="H138" s="143">
        <v>299.31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127</v>
      </c>
      <c r="AT138" s="150" t="s">
        <v>123</v>
      </c>
      <c r="AU138" s="150" t="s">
        <v>80</v>
      </c>
      <c r="AY138" s="14" t="s">
        <v>120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78</v>
      </c>
      <c r="BK138" s="151">
        <f t="shared" si="9"/>
        <v>0</v>
      </c>
      <c r="BL138" s="14" t="s">
        <v>127</v>
      </c>
      <c r="BM138" s="150" t="s">
        <v>144</v>
      </c>
    </row>
    <row r="139" spans="1:65" s="2" customFormat="1" ht="21.75" customHeight="1">
      <c r="A139" s="26"/>
      <c r="B139" s="138"/>
      <c r="C139" s="139" t="s">
        <v>145</v>
      </c>
      <c r="D139" s="139" t="s">
        <v>123</v>
      </c>
      <c r="E139" s="140" t="s">
        <v>209</v>
      </c>
      <c r="F139" s="141" t="s">
        <v>210</v>
      </c>
      <c r="G139" s="142" t="s">
        <v>143</v>
      </c>
      <c r="H139" s="143">
        <v>242.18199999999999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127</v>
      </c>
      <c r="AT139" s="150" t="s">
        <v>123</v>
      </c>
      <c r="AU139" s="150" t="s">
        <v>80</v>
      </c>
      <c r="AY139" s="14" t="s">
        <v>120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78</v>
      </c>
      <c r="BK139" s="151">
        <f t="shared" si="9"/>
        <v>0</v>
      </c>
      <c r="BL139" s="14" t="s">
        <v>127</v>
      </c>
      <c r="BM139" s="150" t="s">
        <v>148</v>
      </c>
    </row>
    <row r="140" spans="1:65" s="2" customFormat="1" ht="21.75" customHeight="1">
      <c r="A140" s="26"/>
      <c r="B140" s="138"/>
      <c r="C140" s="139" t="s">
        <v>136</v>
      </c>
      <c r="D140" s="139" t="s">
        <v>123</v>
      </c>
      <c r="E140" s="140" t="s">
        <v>211</v>
      </c>
      <c r="F140" s="141" t="s">
        <v>212</v>
      </c>
      <c r="G140" s="142" t="s">
        <v>126</v>
      </c>
      <c r="H140" s="143">
        <v>89.375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35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127</v>
      </c>
      <c r="AT140" s="150" t="s">
        <v>123</v>
      </c>
      <c r="AU140" s="150" t="s">
        <v>80</v>
      </c>
      <c r="AY140" s="14" t="s">
        <v>120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78</v>
      </c>
      <c r="BK140" s="151">
        <f t="shared" si="9"/>
        <v>0</v>
      </c>
      <c r="BL140" s="14" t="s">
        <v>127</v>
      </c>
      <c r="BM140" s="150" t="s">
        <v>152</v>
      </c>
    </row>
    <row r="141" spans="1:65" s="2" customFormat="1" ht="21.75" customHeight="1">
      <c r="A141" s="26"/>
      <c r="B141" s="138"/>
      <c r="C141" s="139" t="s">
        <v>121</v>
      </c>
      <c r="D141" s="139" t="s">
        <v>123</v>
      </c>
      <c r="E141" s="140" t="s">
        <v>213</v>
      </c>
      <c r="F141" s="141" t="s">
        <v>214</v>
      </c>
      <c r="G141" s="142" t="s">
        <v>126</v>
      </c>
      <c r="H141" s="143">
        <v>89.375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35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127</v>
      </c>
      <c r="AT141" s="150" t="s">
        <v>123</v>
      </c>
      <c r="AU141" s="150" t="s">
        <v>80</v>
      </c>
      <c r="AY141" s="14" t="s">
        <v>120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78</v>
      </c>
      <c r="BK141" s="151">
        <f t="shared" si="9"/>
        <v>0</v>
      </c>
      <c r="BL141" s="14" t="s">
        <v>127</v>
      </c>
      <c r="BM141" s="150" t="s">
        <v>155</v>
      </c>
    </row>
    <row r="142" spans="1:65" s="2" customFormat="1" ht="16.5" customHeight="1">
      <c r="A142" s="26"/>
      <c r="B142" s="138"/>
      <c r="C142" s="139" t="s">
        <v>140</v>
      </c>
      <c r="D142" s="139" t="s">
        <v>123</v>
      </c>
      <c r="E142" s="140" t="s">
        <v>215</v>
      </c>
      <c r="F142" s="141" t="s">
        <v>216</v>
      </c>
      <c r="G142" s="142" t="s">
        <v>217</v>
      </c>
      <c r="H142" s="143">
        <v>1</v>
      </c>
      <c r="I142" s="144"/>
      <c r="J142" s="144">
        <f t="shared" si="0"/>
        <v>0</v>
      </c>
      <c r="K142" s="145"/>
      <c r="L142" s="27"/>
      <c r="M142" s="146" t="s">
        <v>1</v>
      </c>
      <c r="N142" s="147" t="s">
        <v>35</v>
      </c>
      <c r="O142" s="148">
        <v>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127</v>
      </c>
      <c r="AT142" s="150" t="s">
        <v>123</v>
      </c>
      <c r="AU142" s="150" t="s">
        <v>80</v>
      </c>
      <c r="AY142" s="14" t="s">
        <v>120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78</v>
      </c>
      <c r="BK142" s="151">
        <f t="shared" si="9"/>
        <v>0</v>
      </c>
      <c r="BL142" s="14" t="s">
        <v>127</v>
      </c>
      <c r="BM142" s="150" t="s">
        <v>161</v>
      </c>
    </row>
    <row r="143" spans="1:65" s="2" customFormat="1" ht="21.75" customHeight="1">
      <c r="A143" s="26"/>
      <c r="B143" s="138"/>
      <c r="C143" s="139" t="s">
        <v>162</v>
      </c>
      <c r="D143" s="139" t="s">
        <v>123</v>
      </c>
      <c r="E143" s="140" t="s">
        <v>218</v>
      </c>
      <c r="F143" s="141" t="s">
        <v>219</v>
      </c>
      <c r="G143" s="142" t="s">
        <v>126</v>
      </c>
      <c r="H143" s="143">
        <v>89.375</v>
      </c>
      <c r="I143" s="144"/>
      <c r="J143" s="144">
        <f t="shared" si="0"/>
        <v>0</v>
      </c>
      <c r="K143" s="145"/>
      <c r="L143" s="27"/>
      <c r="M143" s="146" t="s">
        <v>1</v>
      </c>
      <c r="N143" s="147" t="s">
        <v>35</v>
      </c>
      <c r="O143" s="148">
        <v>0</v>
      </c>
      <c r="P143" s="148">
        <f t="shared" si="1"/>
        <v>0</v>
      </c>
      <c r="Q143" s="148">
        <v>0</v>
      </c>
      <c r="R143" s="148">
        <f t="shared" si="2"/>
        <v>0</v>
      </c>
      <c r="S143" s="148">
        <v>0</v>
      </c>
      <c r="T143" s="149">
        <f t="shared" si="3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127</v>
      </c>
      <c r="AT143" s="150" t="s">
        <v>123</v>
      </c>
      <c r="AU143" s="150" t="s">
        <v>80</v>
      </c>
      <c r="AY143" s="14" t="s">
        <v>120</v>
      </c>
      <c r="BE143" s="151">
        <f t="shared" si="4"/>
        <v>0</v>
      </c>
      <c r="BF143" s="151">
        <f t="shared" si="5"/>
        <v>0</v>
      </c>
      <c r="BG143" s="151">
        <f t="shared" si="6"/>
        <v>0</v>
      </c>
      <c r="BH143" s="151">
        <f t="shared" si="7"/>
        <v>0</v>
      </c>
      <c r="BI143" s="151">
        <f t="shared" si="8"/>
        <v>0</v>
      </c>
      <c r="BJ143" s="14" t="s">
        <v>78</v>
      </c>
      <c r="BK143" s="151">
        <f t="shared" si="9"/>
        <v>0</v>
      </c>
      <c r="BL143" s="14" t="s">
        <v>127</v>
      </c>
      <c r="BM143" s="150" t="s">
        <v>165</v>
      </c>
    </row>
    <row r="144" spans="1:65" s="2" customFormat="1" ht="16.5" customHeight="1">
      <c r="A144" s="26"/>
      <c r="B144" s="138"/>
      <c r="C144" s="139" t="s">
        <v>144</v>
      </c>
      <c r="D144" s="139" t="s">
        <v>123</v>
      </c>
      <c r="E144" s="140" t="s">
        <v>220</v>
      </c>
      <c r="F144" s="141" t="s">
        <v>221</v>
      </c>
      <c r="G144" s="142" t="s">
        <v>222</v>
      </c>
      <c r="H144" s="143">
        <v>4</v>
      </c>
      <c r="I144" s="144"/>
      <c r="J144" s="144">
        <f t="shared" si="0"/>
        <v>0</v>
      </c>
      <c r="K144" s="145"/>
      <c r="L144" s="27"/>
      <c r="M144" s="146" t="s">
        <v>1</v>
      </c>
      <c r="N144" s="147" t="s">
        <v>35</v>
      </c>
      <c r="O144" s="148">
        <v>0</v>
      </c>
      <c r="P144" s="148">
        <f t="shared" si="1"/>
        <v>0</v>
      </c>
      <c r="Q144" s="148">
        <v>0</v>
      </c>
      <c r="R144" s="148">
        <f t="shared" si="2"/>
        <v>0</v>
      </c>
      <c r="S144" s="148">
        <v>0</v>
      </c>
      <c r="T144" s="149">
        <f t="shared" si="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127</v>
      </c>
      <c r="AT144" s="150" t="s">
        <v>123</v>
      </c>
      <c r="AU144" s="150" t="s">
        <v>80</v>
      </c>
      <c r="AY144" s="14" t="s">
        <v>120</v>
      </c>
      <c r="BE144" s="151">
        <f t="shared" si="4"/>
        <v>0</v>
      </c>
      <c r="BF144" s="151">
        <f t="shared" si="5"/>
        <v>0</v>
      </c>
      <c r="BG144" s="151">
        <f t="shared" si="6"/>
        <v>0</v>
      </c>
      <c r="BH144" s="151">
        <f t="shared" si="7"/>
        <v>0</v>
      </c>
      <c r="BI144" s="151">
        <f t="shared" si="8"/>
        <v>0</v>
      </c>
      <c r="BJ144" s="14" t="s">
        <v>78</v>
      </c>
      <c r="BK144" s="151">
        <f t="shared" si="9"/>
        <v>0</v>
      </c>
      <c r="BL144" s="14" t="s">
        <v>127</v>
      </c>
      <c r="BM144" s="150" t="s">
        <v>172</v>
      </c>
    </row>
    <row r="145" spans="1:65" s="2" customFormat="1" ht="16.5" customHeight="1">
      <c r="A145" s="26"/>
      <c r="B145" s="138"/>
      <c r="C145" s="139" t="s">
        <v>175</v>
      </c>
      <c r="D145" s="139" t="s">
        <v>123</v>
      </c>
      <c r="E145" s="140" t="s">
        <v>223</v>
      </c>
      <c r="F145" s="141" t="s">
        <v>224</v>
      </c>
      <c r="G145" s="142" t="s">
        <v>143</v>
      </c>
      <c r="H145" s="143">
        <v>35.316000000000003</v>
      </c>
      <c r="I145" s="144"/>
      <c r="J145" s="144">
        <f t="shared" si="0"/>
        <v>0</v>
      </c>
      <c r="K145" s="145"/>
      <c r="L145" s="27"/>
      <c r="M145" s="146" t="s">
        <v>1</v>
      </c>
      <c r="N145" s="147" t="s">
        <v>35</v>
      </c>
      <c r="O145" s="148">
        <v>0</v>
      </c>
      <c r="P145" s="148">
        <f t="shared" si="1"/>
        <v>0</v>
      </c>
      <c r="Q145" s="148">
        <v>0</v>
      </c>
      <c r="R145" s="148">
        <f t="shared" si="2"/>
        <v>0</v>
      </c>
      <c r="S145" s="148">
        <v>0</v>
      </c>
      <c r="T145" s="149">
        <f t="shared" si="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127</v>
      </c>
      <c r="AT145" s="150" t="s">
        <v>123</v>
      </c>
      <c r="AU145" s="150" t="s">
        <v>80</v>
      </c>
      <c r="AY145" s="14" t="s">
        <v>120</v>
      </c>
      <c r="BE145" s="151">
        <f t="shared" si="4"/>
        <v>0</v>
      </c>
      <c r="BF145" s="151">
        <f t="shared" si="5"/>
        <v>0</v>
      </c>
      <c r="BG145" s="151">
        <f t="shared" si="6"/>
        <v>0</v>
      </c>
      <c r="BH145" s="151">
        <f t="shared" si="7"/>
        <v>0</v>
      </c>
      <c r="BI145" s="151">
        <f t="shared" si="8"/>
        <v>0</v>
      </c>
      <c r="BJ145" s="14" t="s">
        <v>78</v>
      </c>
      <c r="BK145" s="151">
        <f t="shared" si="9"/>
        <v>0</v>
      </c>
      <c r="BL145" s="14" t="s">
        <v>127</v>
      </c>
      <c r="BM145" s="150" t="s">
        <v>178</v>
      </c>
    </row>
    <row r="146" spans="1:65" s="2" customFormat="1" ht="16.5" customHeight="1">
      <c r="A146" s="26"/>
      <c r="B146" s="138"/>
      <c r="C146" s="139" t="s">
        <v>148</v>
      </c>
      <c r="D146" s="139" t="s">
        <v>123</v>
      </c>
      <c r="E146" s="140" t="s">
        <v>225</v>
      </c>
      <c r="F146" s="141" t="s">
        <v>226</v>
      </c>
      <c r="G146" s="142" t="s">
        <v>143</v>
      </c>
      <c r="H146" s="143">
        <v>35.316000000000003</v>
      </c>
      <c r="I146" s="144"/>
      <c r="J146" s="144">
        <f t="shared" si="0"/>
        <v>0</v>
      </c>
      <c r="K146" s="145"/>
      <c r="L146" s="27"/>
      <c r="M146" s="146" t="s">
        <v>1</v>
      </c>
      <c r="N146" s="147" t="s">
        <v>35</v>
      </c>
      <c r="O146" s="148">
        <v>0</v>
      </c>
      <c r="P146" s="148">
        <f t="shared" si="1"/>
        <v>0</v>
      </c>
      <c r="Q146" s="148">
        <v>0</v>
      </c>
      <c r="R146" s="148">
        <f t="shared" si="2"/>
        <v>0</v>
      </c>
      <c r="S146" s="148">
        <v>0</v>
      </c>
      <c r="T146" s="149">
        <f t="shared" si="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127</v>
      </c>
      <c r="AT146" s="150" t="s">
        <v>123</v>
      </c>
      <c r="AU146" s="150" t="s">
        <v>80</v>
      </c>
      <c r="AY146" s="14" t="s">
        <v>120</v>
      </c>
      <c r="BE146" s="151">
        <f t="shared" si="4"/>
        <v>0</v>
      </c>
      <c r="BF146" s="151">
        <f t="shared" si="5"/>
        <v>0</v>
      </c>
      <c r="BG146" s="151">
        <f t="shared" si="6"/>
        <v>0</v>
      </c>
      <c r="BH146" s="151">
        <f t="shared" si="7"/>
        <v>0</v>
      </c>
      <c r="BI146" s="151">
        <f t="shared" si="8"/>
        <v>0</v>
      </c>
      <c r="BJ146" s="14" t="s">
        <v>78</v>
      </c>
      <c r="BK146" s="151">
        <f t="shared" si="9"/>
        <v>0</v>
      </c>
      <c r="BL146" s="14" t="s">
        <v>127</v>
      </c>
      <c r="BM146" s="150" t="s">
        <v>183</v>
      </c>
    </row>
    <row r="147" spans="1:65" s="2" customFormat="1" ht="16.5" customHeight="1">
      <c r="A147" s="26"/>
      <c r="B147" s="138"/>
      <c r="C147" s="139" t="s">
        <v>8</v>
      </c>
      <c r="D147" s="139" t="s">
        <v>123</v>
      </c>
      <c r="E147" s="140" t="s">
        <v>227</v>
      </c>
      <c r="F147" s="141" t="s">
        <v>228</v>
      </c>
      <c r="G147" s="142" t="s">
        <v>160</v>
      </c>
      <c r="H147" s="143">
        <v>2.76</v>
      </c>
      <c r="I147" s="144"/>
      <c r="J147" s="144">
        <f t="shared" si="0"/>
        <v>0</v>
      </c>
      <c r="K147" s="145"/>
      <c r="L147" s="27"/>
      <c r="M147" s="146" t="s">
        <v>1</v>
      </c>
      <c r="N147" s="147" t="s">
        <v>35</v>
      </c>
      <c r="O147" s="148">
        <v>0</v>
      </c>
      <c r="P147" s="148">
        <f t="shared" si="1"/>
        <v>0</v>
      </c>
      <c r="Q147" s="148">
        <v>0</v>
      </c>
      <c r="R147" s="148">
        <f t="shared" si="2"/>
        <v>0</v>
      </c>
      <c r="S147" s="148">
        <v>0</v>
      </c>
      <c r="T147" s="149">
        <f t="shared" si="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127</v>
      </c>
      <c r="AT147" s="150" t="s">
        <v>123</v>
      </c>
      <c r="AU147" s="150" t="s">
        <v>80</v>
      </c>
      <c r="AY147" s="14" t="s">
        <v>120</v>
      </c>
      <c r="BE147" s="151">
        <f t="shared" si="4"/>
        <v>0</v>
      </c>
      <c r="BF147" s="151">
        <f t="shared" si="5"/>
        <v>0</v>
      </c>
      <c r="BG147" s="151">
        <f t="shared" si="6"/>
        <v>0</v>
      </c>
      <c r="BH147" s="151">
        <f t="shared" si="7"/>
        <v>0</v>
      </c>
      <c r="BI147" s="151">
        <f t="shared" si="8"/>
        <v>0</v>
      </c>
      <c r="BJ147" s="14" t="s">
        <v>78</v>
      </c>
      <c r="BK147" s="151">
        <f t="shared" si="9"/>
        <v>0</v>
      </c>
      <c r="BL147" s="14" t="s">
        <v>127</v>
      </c>
      <c r="BM147" s="150" t="s">
        <v>229</v>
      </c>
    </row>
    <row r="148" spans="1:65" s="2" customFormat="1" ht="16.5" customHeight="1">
      <c r="A148" s="26"/>
      <c r="B148" s="138"/>
      <c r="C148" s="139" t="s">
        <v>152</v>
      </c>
      <c r="D148" s="139" t="s">
        <v>123</v>
      </c>
      <c r="E148" s="140" t="s">
        <v>230</v>
      </c>
      <c r="F148" s="141" t="s">
        <v>231</v>
      </c>
      <c r="G148" s="142" t="s">
        <v>151</v>
      </c>
      <c r="H148" s="143">
        <v>1626</v>
      </c>
      <c r="I148" s="144"/>
      <c r="J148" s="144">
        <f t="shared" si="0"/>
        <v>0</v>
      </c>
      <c r="K148" s="145"/>
      <c r="L148" s="27"/>
      <c r="M148" s="146" t="s">
        <v>1</v>
      </c>
      <c r="N148" s="147" t="s">
        <v>35</v>
      </c>
      <c r="O148" s="148">
        <v>0</v>
      </c>
      <c r="P148" s="148">
        <f t="shared" si="1"/>
        <v>0</v>
      </c>
      <c r="Q148" s="148">
        <v>0</v>
      </c>
      <c r="R148" s="148">
        <f t="shared" si="2"/>
        <v>0</v>
      </c>
      <c r="S148" s="148">
        <v>0</v>
      </c>
      <c r="T148" s="149">
        <f t="shared" si="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127</v>
      </c>
      <c r="AT148" s="150" t="s">
        <v>123</v>
      </c>
      <c r="AU148" s="150" t="s">
        <v>80</v>
      </c>
      <c r="AY148" s="14" t="s">
        <v>120</v>
      </c>
      <c r="BE148" s="151">
        <f t="shared" si="4"/>
        <v>0</v>
      </c>
      <c r="BF148" s="151">
        <f t="shared" si="5"/>
        <v>0</v>
      </c>
      <c r="BG148" s="151">
        <f t="shared" si="6"/>
        <v>0</v>
      </c>
      <c r="BH148" s="151">
        <f t="shared" si="7"/>
        <v>0</v>
      </c>
      <c r="BI148" s="151">
        <f t="shared" si="8"/>
        <v>0</v>
      </c>
      <c r="BJ148" s="14" t="s">
        <v>78</v>
      </c>
      <c r="BK148" s="151">
        <f t="shared" si="9"/>
        <v>0</v>
      </c>
      <c r="BL148" s="14" t="s">
        <v>127</v>
      </c>
      <c r="BM148" s="150" t="s">
        <v>232</v>
      </c>
    </row>
    <row r="149" spans="1:65" s="2" customFormat="1" ht="16.5" customHeight="1">
      <c r="A149" s="26"/>
      <c r="B149" s="138"/>
      <c r="C149" s="139" t="s">
        <v>233</v>
      </c>
      <c r="D149" s="139" t="s">
        <v>123</v>
      </c>
      <c r="E149" s="140" t="s">
        <v>234</v>
      </c>
      <c r="F149" s="141" t="s">
        <v>235</v>
      </c>
      <c r="G149" s="142" t="s">
        <v>126</v>
      </c>
      <c r="H149" s="143">
        <v>32.286000000000001</v>
      </c>
      <c r="I149" s="144"/>
      <c r="J149" s="144">
        <f t="shared" si="0"/>
        <v>0</v>
      </c>
      <c r="K149" s="145"/>
      <c r="L149" s="27"/>
      <c r="M149" s="146" t="s">
        <v>1</v>
      </c>
      <c r="N149" s="147" t="s">
        <v>35</v>
      </c>
      <c r="O149" s="148">
        <v>0</v>
      </c>
      <c r="P149" s="148">
        <f t="shared" si="1"/>
        <v>0</v>
      </c>
      <c r="Q149" s="148">
        <v>0</v>
      </c>
      <c r="R149" s="148">
        <f t="shared" si="2"/>
        <v>0</v>
      </c>
      <c r="S149" s="148">
        <v>0</v>
      </c>
      <c r="T149" s="149">
        <f t="shared" si="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127</v>
      </c>
      <c r="AT149" s="150" t="s">
        <v>123</v>
      </c>
      <c r="AU149" s="150" t="s">
        <v>80</v>
      </c>
      <c r="AY149" s="14" t="s">
        <v>120</v>
      </c>
      <c r="BE149" s="151">
        <f t="shared" si="4"/>
        <v>0</v>
      </c>
      <c r="BF149" s="151">
        <f t="shared" si="5"/>
        <v>0</v>
      </c>
      <c r="BG149" s="151">
        <f t="shared" si="6"/>
        <v>0</v>
      </c>
      <c r="BH149" s="151">
        <f t="shared" si="7"/>
        <v>0</v>
      </c>
      <c r="BI149" s="151">
        <f t="shared" si="8"/>
        <v>0</v>
      </c>
      <c r="BJ149" s="14" t="s">
        <v>78</v>
      </c>
      <c r="BK149" s="151">
        <f t="shared" si="9"/>
        <v>0</v>
      </c>
      <c r="BL149" s="14" t="s">
        <v>127</v>
      </c>
      <c r="BM149" s="150" t="s">
        <v>236</v>
      </c>
    </row>
    <row r="150" spans="1:65" s="12" customFormat="1" ht="22.65" customHeight="1">
      <c r="B150" s="126"/>
      <c r="D150" s="127" t="s">
        <v>69</v>
      </c>
      <c r="E150" s="136" t="s">
        <v>121</v>
      </c>
      <c r="F150" s="136" t="s">
        <v>122</v>
      </c>
      <c r="J150" s="137">
        <f>BK150</f>
        <v>0</v>
      </c>
      <c r="L150" s="126"/>
      <c r="M150" s="130"/>
      <c r="N150" s="131"/>
      <c r="O150" s="131"/>
      <c r="P150" s="132">
        <f>SUM(P151:P154)</f>
        <v>0</v>
      </c>
      <c r="Q150" s="131"/>
      <c r="R150" s="132">
        <f>SUM(R151:R154)</f>
        <v>0</v>
      </c>
      <c r="S150" s="131"/>
      <c r="T150" s="133">
        <f>SUM(T151:T154)</f>
        <v>0</v>
      </c>
      <c r="AR150" s="127" t="s">
        <v>78</v>
      </c>
      <c r="AT150" s="134" t="s">
        <v>69</v>
      </c>
      <c r="AU150" s="134" t="s">
        <v>78</v>
      </c>
      <c r="AY150" s="127" t="s">
        <v>120</v>
      </c>
      <c r="BK150" s="135">
        <f>SUM(BK151:BK154)</f>
        <v>0</v>
      </c>
    </row>
    <row r="151" spans="1:65" s="2" customFormat="1" ht="21.75" customHeight="1">
      <c r="A151" s="26"/>
      <c r="B151" s="138"/>
      <c r="C151" s="139" t="s">
        <v>155</v>
      </c>
      <c r="D151" s="139" t="s">
        <v>123</v>
      </c>
      <c r="E151" s="140" t="s">
        <v>237</v>
      </c>
      <c r="F151" s="141" t="s">
        <v>238</v>
      </c>
      <c r="G151" s="142" t="s">
        <v>143</v>
      </c>
      <c r="H151" s="143">
        <v>653.31299999999999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35</v>
      </c>
      <c r="O151" s="148">
        <v>0</v>
      </c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127</v>
      </c>
      <c r="AT151" s="150" t="s">
        <v>123</v>
      </c>
      <c r="AU151" s="150" t="s">
        <v>80</v>
      </c>
      <c r="AY151" s="14" t="s">
        <v>120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78</v>
      </c>
      <c r="BK151" s="151">
        <f>ROUND(I151*H151,2)</f>
        <v>0</v>
      </c>
      <c r="BL151" s="14" t="s">
        <v>127</v>
      </c>
      <c r="BM151" s="150" t="s">
        <v>239</v>
      </c>
    </row>
    <row r="152" spans="1:65" s="2" customFormat="1" ht="21.75" customHeight="1">
      <c r="A152" s="26"/>
      <c r="B152" s="138"/>
      <c r="C152" s="139" t="s">
        <v>240</v>
      </c>
      <c r="D152" s="139" t="s">
        <v>123</v>
      </c>
      <c r="E152" s="140" t="s">
        <v>241</v>
      </c>
      <c r="F152" s="141" t="s">
        <v>242</v>
      </c>
      <c r="G152" s="142" t="s">
        <v>143</v>
      </c>
      <c r="H152" s="143">
        <v>19599.398000000001</v>
      </c>
      <c r="I152" s="144"/>
      <c r="J152" s="144">
        <f>ROUND(I152*H152,2)</f>
        <v>0</v>
      </c>
      <c r="K152" s="145"/>
      <c r="L152" s="27"/>
      <c r="M152" s="146" t="s">
        <v>1</v>
      </c>
      <c r="N152" s="147" t="s">
        <v>35</v>
      </c>
      <c r="O152" s="148">
        <v>0</v>
      </c>
      <c r="P152" s="148">
        <f>O152*H152</f>
        <v>0</v>
      </c>
      <c r="Q152" s="148">
        <v>0</v>
      </c>
      <c r="R152" s="148">
        <f>Q152*H152</f>
        <v>0</v>
      </c>
      <c r="S152" s="148">
        <v>0</v>
      </c>
      <c r="T152" s="149">
        <f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127</v>
      </c>
      <c r="AT152" s="150" t="s">
        <v>123</v>
      </c>
      <c r="AU152" s="150" t="s">
        <v>80</v>
      </c>
      <c r="AY152" s="14" t="s">
        <v>120</v>
      </c>
      <c r="BE152" s="151">
        <f>IF(N152="základní",J152,0)</f>
        <v>0</v>
      </c>
      <c r="BF152" s="151">
        <f>IF(N152="snížená",J152,0)</f>
        <v>0</v>
      </c>
      <c r="BG152" s="151">
        <f>IF(N152="zákl. přenesená",J152,0)</f>
        <v>0</v>
      </c>
      <c r="BH152" s="151">
        <f>IF(N152="sníž. přenesená",J152,0)</f>
        <v>0</v>
      </c>
      <c r="BI152" s="151">
        <f>IF(N152="nulová",J152,0)</f>
        <v>0</v>
      </c>
      <c r="BJ152" s="14" t="s">
        <v>78</v>
      </c>
      <c r="BK152" s="151">
        <f>ROUND(I152*H152,2)</f>
        <v>0</v>
      </c>
      <c r="BL152" s="14" t="s">
        <v>127</v>
      </c>
      <c r="BM152" s="150" t="s">
        <v>243</v>
      </c>
    </row>
    <row r="153" spans="1:65" s="2" customFormat="1" ht="21.75" customHeight="1">
      <c r="A153" s="26"/>
      <c r="B153" s="138"/>
      <c r="C153" s="139" t="s">
        <v>161</v>
      </c>
      <c r="D153" s="139" t="s">
        <v>123</v>
      </c>
      <c r="E153" s="140" t="s">
        <v>244</v>
      </c>
      <c r="F153" s="141" t="s">
        <v>245</v>
      </c>
      <c r="G153" s="142" t="s">
        <v>143</v>
      </c>
      <c r="H153" s="143">
        <v>653.31299999999999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35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127</v>
      </c>
      <c r="AT153" s="150" t="s">
        <v>123</v>
      </c>
      <c r="AU153" s="150" t="s">
        <v>80</v>
      </c>
      <c r="AY153" s="14" t="s">
        <v>120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4" t="s">
        <v>78</v>
      </c>
      <c r="BK153" s="151">
        <f>ROUND(I153*H153,2)</f>
        <v>0</v>
      </c>
      <c r="BL153" s="14" t="s">
        <v>127</v>
      </c>
      <c r="BM153" s="150" t="s">
        <v>246</v>
      </c>
    </row>
    <row r="154" spans="1:65" s="2" customFormat="1" ht="21.75" customHeight="1">
      <c r="A154" s="26"/>
      <c r="B154" s="138"/>
      <c r="C154" s="139" t="s">
        <v>7</v>
      </c>
      <c r="D154" s="139" t="s">
        <v>123</v>
      </c>
      <c r="E154" s="140" t="s">
        <v>247</v>
      </c>
      <c r="F154" s="141" t="s">
        <v>248</v>
      </c>
      <c r="G154" s="142" t="s">
        <v>143</v>
      </c>
      <c r="H154" s="143">
        <v>683.375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35</v>
      </c>
      <c r="O154" s="148">
        <v>0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127</v>
      </c>
      <c r="AT154" s="150" t="s">
        <v>123</v>
      </c>
      <c r="AU154" s="150" t="s">
        <v>80</v>
      </c>
      <c r="AY154" s="14" t="s">
        <v>120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78</v>
      </c>
      <c r="BK154" s="151">
        <f>ROUND(I154*H154,2)</f>
        <v>0</v>
      </c>
      <c r="BL154" s="14" t="s">
        <v>127</v>
      </c>
      <c r="BM154" s="150" t="s">
        <v>249</v>
      </c>
    </row>
    <row r="155" spans="1:65" s="12" customFormat="1" ht="22.65" customHeight="1">
      <c r="B155" s="126"/>
      <c r="D155" s="127" t="s">
        <v>69</v>
      </c>
      <c r="E155" s="136" t="s">
        <v>250</v>
      </c>
      <c r="F155" s="136" t="s">
        <v>251</v>
      </c>
      <c r="J155" s="137">
        <f>BK155</f>
        <v>0</v>
      </c>
      <c r="L155" s="126"/>
      <c r="M155" s="130"/>
      <c r="N155" s="131"/>
      <c r="O155" s="131"/>
      <c r="P155" s="132">
        <f>P156</f>
        <v>0</v>
      </c>
      <c r="Q155" s="131"/>
      <c r="R155" s="132">
        <f>R156</f>
        <v>0</v>
      </c>
      <c r="S155" s="131"/>
      <c r="T155" s="133">
        <f>T156</f>
        <v>0</v>
      </c>
      <c r="AR155" s="127" t="s">
        <v>78</v>
      </c>
      <c r="AT155" s="134" t="s">
        <v>69</v>
      </c>
      <c r="AU155" s="134" t="s">
        <v>78</v>
      </c>
      <c r="AY155" s="127" t="s">
        <v>120</v>
      </c>
      <c r="BK155" s="135">
        <f>BK156</f>
        <v>0</v>
      </c>
    </row>
    <row r="156" spans="1:65" s="2" customFormat="1" ht="16.5" customHeight="1">
      <c r="A156" s="26"/>
      <c r="B156" s="138"/>
      <c r="C156" s="139" t="s">
        <v>165</v>
      </c>
      <c r="D156" s="139" t="s">
        <v>123</v>
      </c>
      <c r="E156" s="140" t="s">
        <v>252</v>
      </c>
      <c r="F156" s="141" t="s">
        <v>253</v>
      </c>
      <c r="G156" s="142" t="s">
        <v>160</v>
      </c>
      <c r="H156" s="143">
        <v>309.54599999999999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35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127</v>
      </c>
      <c r="AT156" s="150" t="s">
        <v>123</v>
      </c>
      <c r="AU156" s="150" t="s">
        <v>80</v>
      </c>
      <c r="AY156" s="14" t="s">
        <v>120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4" t="s">
        <v>78</v>
      </c>
      <c r="BK156" s="151">
        <f>ROUND(I156*H156,2)</f>
        <v>0</v>
      </c>
      <c r="BL156" s="14" t="s">
        <v>127</v>
      </c>
      <c r="BM156" s="150" t="s">
        <v>254</v>
      </c>
    </row>
    <row r="157" spans="1:65" s="12" customFormat="1" ht="25.95" customHeight="1">
      <c r="B157" s="126"/>
      <c r="D157" s="127" t="s">
        <v>69</v>
      </c>
      <c r="E157" s="128" t="s">
        <v>166</v>
      </c>
      <c r="F157" s="128" t="s">
        <v>167</v>
      </c>
      <c r="J157" s="129">
        <f>BK157</f>
        <v>0</v>
      </c>
      <c r="L157" s="126"/>
      <c r="M157" s="130"/>
      <c r="N157" s="131"/>
      <c r="O157" s="131"/>
      <c r="P157" s="132">
        <f>P158+P166+P174</f>
        <v>0</v>
      </c>
      <c r="Q157" s="131"/>
      <c r="R157" s="132">
        <f>R158+R166+R174</f>
        <v>0</v>
      </c>
      <c r="S157" s="131"/>
      <c r="T157" s="133">
        <f>T158+T166+T174</f>
        <v>0</v>
      </c>
      <c r="AR157" s="127" t="s">
        <v>80</v>
      </c>
      <c r="AT157" s="134" t="s">
        <v>69</v>
      </c>
      <c r="AU157" s="134" t="s">
        <v>70</v>
      </c>
      <c r="AY157" s="127" t="s">
        <v>120</v>
      </c>
      <c r="BK157" s="135">
        <f>BK158+BK166+BK174</f>
        <v>0</v>
      </c>
    </row>
    <row r="158" spans="1:65" s="12" customFormat="1" ht="22.65" customHeight="1">
      <c r="B158" s="126"/>
      <c r="D158" s="127" t="s">
        <v>69</v>
      </c>
      <c r="E158" s="136" t="s">
        <v>255</v>
      </c>
      <c r="F158" s="136" t="s">
        <v>256</v>
      </c>
      <c r="J158" s="137">
        <f>BK158</f>
        <v>0</v>
      </c>
      <c r="L158" s="126"/>
      <c r="M158" s="130"/>
      <c r="N158" s="131"/>
      <c r="O158" s="131"/>
      <c r="P158" s="132">
        <f>SUM(P159:P165)</f>
        <v>0</v>
      </c>
      <c r="Q158" s="131"/>
      <c r="R158" s="132">
        <f>SUM(R159:R165)</f>
        <v>0</v>
      </c>
      <c r="S158" s="131"/>
      <c r="T158" s="133">
        <f>SUM(T159:T165)</f>
        <v>0</v>
      </c>
      <c r="AR158" s="127" t="s">
        <v>80</v>
      </c>
      <c r="AT158" s="134" t="s">
        <v>69</v>
      </c>
      <c r="AU158" s="134" t="s">
        <v>78</v>
      </c>
      <c r="AY158" s="127" t="s">
        <v>120</v>
      </c>
      <c r="BK158" s="135">
        <f>SUM(BK159:BK165)</f>
        <v>0</v>
      </c>
    </row>
    <row r="159" spans="1:65" s="2" customFormat="1" ht="21.75" customHeight="1">
      <c r="A159" s="26"/>
      <c r="B159" s="138"/>
      <c r="C159" s="139" t="s">
        <v>257</v>
      </c>
      <c r="D159" s="139" t="s">
        <v>123</v>
      </c>
      <c r="E159" s="140" t="s">
        <v>258</v>
      </c>
      <c r="F159" s="141" t="s">
        <v>259</v>
      </c>
      <c r="G159" s="142" t="s">
        <v>151</v>
      </c>
      <c r="H159" s="143">
        <v>74.525000000000006</v>
      </c>
      <c r="I159" s="144"/>
      <c r="J159" s="144">
        <f t="shared" ref="J159:J165" si="10">ROUND(I159*H159,2)</f>
        <v>0</v>
      </c>
      <c r="K159" s="145"/>
      <c r="L159" s="27"/>
      <c r="M159" s="146" t="s">
        <v>1</v>
      </c>
      <c r="N159" s="147" t="s">
        <v>35</v>
      </c>
      <c r="O159" s="148">
        <v>0</v>
      </c>
      <c r="P159" s="148">
        <f t="shared" ref="P159:P165" si="11">O159*H159</f>
        <v>0</v>
      </c>
      <c r="Q159" s="148">
        <v>0</v>
      </c>
      <c r="R159" s="148">
        <f t="shared" ref="R159:R165" si="12">Q159*H159</f>
        <v>0</v>
      </c>
      <c r="S159" s="148">
        <v>0</v>
      </c>
      <c r="T159" s="149">
        <f t="shared" ref="T159:T165" si="1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152</v>
      </c>
      <c r="AT159" s="150" t="s">
        <v>123</v>
      </c>
      <c r="AU159" s="150" t="s">
        <v>80</v>
      </c>
      <c r="AY159" s="14" t="s">
        <v>120</v>
      </c>
      <c r="BE159" s="151">
        <f t="shared" ref="BE159:BE165" si="14">IF(N159="základní",J159,0)</f>
        <v>0</v>
      </c>
      <c r="BF159" s="151">
        <f t="shared" ref="BF159:BF165" si="15">IF(N159="snížená",J159,0)</f>
        <v>0</v>
      </c>
      <c r="BG159" s="151">
        <f t="shared" ref="BG159:BG165" si="16">IF(N159="zákl. přenesená",J159,0)</f>
        <v>0</v>
      </c>
      <c r="BH159" s="151">
        <f t="shared" ref="BH159:BH165" si="17">IF(N159="sníž. přenesená",J159,0)</f>
        <v>0</v>
      </c>
      <c r="BI159" s="151">
        <f t="shared" ref="BI159:BI165" si="18">IF(N159="nulová",J159,0)</f>
        <v>0</v>
      </c>
      <c r="BJ159" s="14" t="s">
        <v>78</v>
      </c>
      <c r="BK159" s="151">
        <f t="shared" ref="BK159:BK165" si="19">ROUND(I159*H159,2)</f>
        <v>0</v>
      </c>
      <c r="BL159" s="14" t="s">
        <v>152</v>
      </c>
      <c r="BM159" s="150" t="s">
        <v>260</v>
      </c>
    </row>
    <row r="160" spans="1:65" s="2" customFormat="1" ht="21.75" customHeight="1">
      <c r="A160" s="26"/>
      <c r="B160" s="138"/>
      <c r="C160" s="139" t="s">
        <v>172</v>
      </c>
      <c r="D160" s="139" t="s">
        <v>123</v>
      </c>
      <c r="E160" s="140" t="s">
        <v>261</v>
      </c>
      <c r="F160" s="141" t="s">
        <v>262</v>
      </c>
      <c r="G160" s="142" t="s">
        <v>222</v>
      </c>
      <c r="H160" s="143">
        <v>1</v>
      </c>
      <c r="I160" s="144"/>
      <c r="J160" s="144">
        <f t="shared" si="10"/>
        <v>0</v>
      </c>
      <c r="K160" s="145"/>
      <c r="L160" s="27"/>
      <c r="M160" s="146" t="s">
        <v>1</v>
      </c>
      <c r="N160" s="147" t="s">
        <v>35</v>
      </c>
      <c r="O160" s="148">
        <v>0</v>
      </c>
      <c r="P160" s="148">
        <f t="shared" si="11"/>
        <v>0</v>
      </c>
      <c r="Q160" s="148">
        <v>0</v>
      </c>
      <c r="R160" s="148">
        <f t="shared" si="12"/>
        <v>0</v>
      </c>
      <c r="S160" s="148">
        <v>0</v>
      </c>
      <c r="T160" s="149">
        <f t="shared" si="1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152</v>
      </c>
      <c r="AT160" s="150" t="s">
        <v>123</v>
      </c>
      <c r="AU160" s="150" t="s">
        <v>80</v>
      </c>
      <c r="AY160" s="14" t="s">
        <v>120</v>
      </c>
      <c r="BE160" s="151">
        <f t="shared" si="14"/>
        <v>0</v>
      </c>
      <c r="BF160" s="151">
        <f t="shared" si="15"/>
        <v>0</v>
      </c>
      <c r="BG160" s="151">
        <f t="shared" si="16"/>
        <v>0</v>
      </c>
      <c r="BH160" s="151">
        <f t="shared" si="17"/>
        <v>0</v>
      </c>
      <c r="BI160" s="151">
        <f t="shared" si="18"/>
        <v>0</v>
      </c>
      <c r="BJ160" s="14" t="s">
        <v>78</v>
      </c>
      <c r="BK160" s="151">
        <f t="shared" si="19"/>
        <v>0</v>
      </c>
      <c r="BL160" s="14" t="s">
        <v>152</v>
      </c>
      <c r="BM160" s="150" t="s">
        <v>263</v>
      </c>
    </row>
    <row r="161" spans="1:65" s="2" customFormat="1" ht="33" customHeight="1">
      <c r="A161" s="26"/>
      <c r="B161" s="138"/>
      <c r="C161" s="139" t="s">
        <v>264</v>
      </c>
      <c r="D161" s="139" t="s">
        <v>123</v>
      </c>
      <c r="E161" s="140" t="s">
        <v>265</v>
      </c>
      <c r="F161" s="141" t="s">
        <v>266</v>
      </c>
      <c r="G161" s="142" t="s">
        <v>151</v>
      </c>
      <c r="H161" s="143">
        <v>74.525000000000006</v>
      </c>
      <c r="I161" s="144"/>
      <c r="J161" s="144">
        <f t="shared" si="10"/>
        <v>0</v>
      </c>
      <c r="K161" s="145"/>
      <c r="L161" s="27"/>
      <c r="M161" s="146" t="s">
        <v>1</v>
      </c>
      <c r="N161" s="147" t="s">
        <v>35</v>
      </c>
      <c r="O161" s="148">
        <v>0</v>
      </c>
      <c r="P161" s="148">
        <f t="shared" si="11"/>
        <v>0</v>
      </c>
      <c r="Q161" s="148">
        <v>0</v>
      </c>
      <c r="R161" s="148">
        <f t="shared" si="12"/>
        <v>0</v>
      </c>
      <c r="S161" s="148">
        <v>0</v>
      </c>
      <c r="T161" s="149">
        <f t="shared" si="1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152</v>
      </c>
      <c r="AT161" s="150" t="s">
        <v>123</v>
      </c>
      <c r="AU161" s="150" t="s">
        <v>80</v>
      </c>
      <c r="AY161" s="14" t="s">
        <v>120</v>
      </c>
      <c r="BE161" s="151">
        <f t="shared" si="14"/>
        <v>0</v>
      </c>
      <c r="BF161" s="151">
        <f t="shared" si="15"/>
        <v>0</v>
      </c>
      <c r="BG161" s="151">
        <f t="shared" si="16"/>
        <v>0</v>
      </c>
      <c r="BH161" s="151">
        <f t="shared" si="17"/>
        <v>0</v>
      </c>
      <c r="BI161" s="151">
        <f t="shared" si="18"/>
        <v>0</v>
      </c>
      <c r="BJ161" s="14" t="s">
        <v>78</v>
      </c>
      <c r="BK161" s="151">
        <f t="shared" si="19"/>
        <v>0</v>
      </c>
      <c r="BL161" s="14" t="s">
        <v>152</v>
      </c>
      <c r="BM161" s="150" t="s">
        <v>267</v>
      </c>
    </row>
    <row r="162" spans="1:65" s="2" customFormat="1" ht="16.5" customHeight="1">
      <c r="A162" s="26"/>
      <c r="B162" s="138"/>
      <c r="C162" s="139" t="s">
        <v>178</v>
      </c>
      <c r="D162" s="139" t="s">
        <v>123</v>
      </c>
      <c r="E162" s="140" t="s">
        <v>268</v>
      </c>
      <c r="F162" s="141" t="s">
        <v>269</v>
      </c>
      <c r="G162" s="142" t="s">
        <v>270</v>
      </c>
      <c r="H162" s="143">
        <v>4</v>
      </c>
      <c r="I162" s="144"/>
      <c r="J162" s="144">
        <f t="shared" si="10"/>
        <v>0</v>
      </c>
      <c r="K162" s="145"/>
      <c r="L162" s="27"/>
      <c r="M162" s="146" t="s">
        <v>1</v>
      </c>
      <c r="N162" s="147" t="s">
        <v>35</v>
      </c>
      <c r="O162" s="148">
        <v>0</v>
      </c>
      <c r="P162" s="148">
        <f t="shared" si="11"/>
        <v>0</v>
      </c>
      <c r="Q162" s="148">
        <v>0</v>
      </c>
      <c r="R162" s="148">
        <f t="shared" si="12"/>
        <v>0</v>
      </c>
      <c r="S162" s="148">
        <v>0</v>
      </c>
      <c r="T162" s="149">
        <f t="shared" si="13"/>
        <v>0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152</v>
      </c>
      <c r="AT162" s="150" t="s">
        <v>123</v>
      </c>
      <c r="AU162" s="150" t="s">
        <v>80</v>
      </c>
      <c r="AY162" s="14" t="s">
        <v>120</v>
      </c>
      <c r="BE162" s="151">
        <f t="shared" si="14"/>
        <v>0</v>
      </c>
      <c r="BF162" s="151">
        <f t="shared" si="15"/>
        <v>0</v>
      </c>
      <c r="BG162" s="151">
        <f t="shared" si="16"/>
        <v>0</v>
      </c>
      <c r="BH162" s="151">
        <f t="shared" si="17"/>
        <v>0</v>
      </c>
      <c r="BI162" s="151">
        <f t="shared" si="18"/>
        <v>0</v>
      </c>
      <c r="BJ162" s="14" t="s">
        <v>78</v>
      </c>
      <c r="BK162" s="151">
        <f t="shared" si="19"/>
        <v>0</v>
      </c>
      <c r="BL162" s="14" t="s">
        <v>152</v>
      </c>
      <c r="BM162" s="150" t="s">
        <v>271</v>
      </c>
    </row>
    <row r="163" spans="1:65" s="2" customFormat="1" ht="21.75" customHeight="1">
      <c r="A163" s="26"/>
      <c r="B163" s="138"/>
      <c r="C163" s="139" t="s">
        <v>272</v>
      </c>
      <c r="D163" s="139" t="s">
        <v>123</v>
      </c>
      <c r="E163" s="140" t="s">
        <v>273</v>
      </c>
      <c r="F163" s="141" t="s">
        <v>274</v>
      </c>
      <c r="G163" s="142" t="s">
        <v>151</v>
      </c>
      <c r="H163" s="143">
        <v>74.525000000000006</v>
      </c>
      <c r="I163" s="144"/>
      <c r="J163" s="144">
        <f t="shared" si="10"/>
        <v>0</v>
      </c>
      <c r="K163" s="145"/>
      <c r="L163" s="27"/>
      <c r="M163" s="146" t="s">
        <v>1</v>
      </c>
      <c r="N163" s="147" t="s">
        <v>35</v>
      </c>
      <c r="O163" s="148">
        <v>0</v>
      </c>
      <c r="P163" s="148">
        <f t="shared" si="11"/>
        <v>0</v>
      </c>
      <c r="Q163" s="148">
        <v>0</v>
      </c>
      <c r="R163" s="148">
        <f t="shared" si="12"/>
        <v>0</v>
      </c>
      <c r="S163" s="148">
        <v>0</v>
      </c>
      <c r="T163" s="149">
        <f t="shared" si="1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152</v>
      </c>
      <c r="AT163" s="150" t="s">
        <v>123</v>
      </c>
      <c r="AU163" s="150" t="s">
        <v>80</v>
      </c>
      <c r="AY163" s="14" t="s">
        <v>120</v>
      </c>
      <c r="BE163" s="151">
        <f t="shared" si="14"/>
        <v>0</v>
      </c>
      <c r="BF163" s="151">
        <f t="shared" si="15"/>
        <v>0</v>
      </c>
      <c r="BG163" s="151">
        <f t="shared" si="16"/>
        <v>0</v>
      </c>
      <c r="BH163" s="151">
        <f t="shared" si="17"/>
        <v>0</v>
      </c>
      <c r="BI163" s="151">
        <f t="shared" si="18"/>
        <v>0</v>
      </c>
      <c r="BJ163" s="14" t="s">
        <v>78</v>
      </c>
      <c r="BK163" s="151">
        <f t="shared" si="19"/>
        <v>0</v>
      </c>
      <c r="BL163" s="14" t="s">
        <v>152</v>
      </c>
      <c r="BM163" s="150" t="s">
        <v>275</v>
      </c>
    </row>
    <row r="164" spans="1:65" s="2" customFormat="1" ht="16.5" customHeight="1">
      <c r="A164" s="26"/>
      <c r="B164" s="138"/>
      <c r="C164" s="139" t="s">
        <v>183</v>
      </c>
      <c r="D164" s="139" t="s">
        <v>123</v>
      </c>
      <c r="E164" s="140" t="s">
        <v>276</v>
      </c>
      <c r="F164" s="141" t="s">
        <v>277</v>
      </c>
      <c r="G164" s="142" t="s">
        <v>151</v>
      </c>
      <c r="H164" s="143">
        <v>74.525000000000006</v>
      </c>
      <c r="I164" s="144"/>
      <c r="J164" s="144">
        <f t="shared" si="10"/>
        <v>0</v>
      </c>
      <c r="K164" s="145"/>
      <c r="L164" s="27"/>
      <c r="M164" s="146" t="s">
        <v>1</v>
      </c>
      <c r="N164" s="147" t="s">
        <v>35</v>
      </c>
      <c r="O164" s="148">
        <v>0</v>
      </c>
      <c r="P164" s="148">
        <f t="shared" si="11"/>
        <v>0</v>
      </c>
      <c r="Q164" s="148">
        <v>0</v>
      </c>
      <c r="R164" s="148">
        <f t="shared" si="12"/>
        <v>0</v>
      </c>
      <c r="S164" s="148">
        <v>0</v>
      </c>
      <c r="T164" s="149">
        <f t="shared" si="1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152</v>
      </c>
      <c r="AT164" s="150" t="s">
        <v>123</v>
      </c>
      <c r="AU164" s="150" t="s">
        <v>80</v>
      </c>
      <c r="AY164" s="14" t="s">
        <v>120</v>
      </c>
      <c r="BE164" s="151">
        <f t="shared" si="14"/>
        <v>0</v>
      </c>
      <c r="BF164" s="151">
        <f t="shared" si="15"/>
        <v>0</v>
      </c>
      <c r="BG164" s="151">
        <f t="shared" si="16"/>
        <v>0</v>
      </c>
      <c r="BH164" s="151">
        <f t="shared" si="17"/>
        <v>0</v>
      </c>
      <c r="BI164" s="151">
        <f t="shared" si="18"/>
        <v>0</v>
      </c>
      <c r="BJ164" s="14" t="s">
        <v>78</v>
      </c>
      <c r="BK164" s="151">
        <f t="shared" si="19"/>
        <v>0</v>
      </c>
      <c r="BL164" s="14" t="s">
        <v>152</v>
      </c>
      <c r="BM164" s="150" t="s">
        <v>278</v>
      </c>
    </row>
    <row r="165" spans="1:65" s="2" customFormat="1" ht="21.75" customHeight="1">
      <c r="A165" s="26"/>
      <c r="B165" s="138"/>
      <c r="C165" s="139" t="s">
        <v>279</v>
      </c>
      <c r="D165" s="139" t="s">
        <v>123</v>
      </c>
      <c r="E165" s="140" t="s">
        <v>280</v>
      </c>
      <c r="F165" s="141" t="s">
        <v>281</v>
      </c>
      <c r="G165" s="142" t="s">
        <v>160</v>
      </c>
      <c r="H165" s="143">
        <v>0.10100000000000001</v>
      </c>
      <c r="I165" s="144"/>
      <c r="J165" s="144">
        <f t="shared" si="10"/>
        <v>0</v>
      </c>
      <c r="K165" s="145"/>
      <c r="L165" s="27"/>
      <c r="M165" s="146" t="s">
        <v>1</v>
      </c>
      <c r="N165" s="147" t="s">
        <v>35</v>
      </c>
      <c r="O165" s="148">
        <v>0</v>
      </c>
      <c r="P165" s="148">
        <f t="shared" si="11"/>
        <v>0</v>
      </c>
      <c r="Q165" s="148">
        <v>0</v>
      </c>
      <c r="R165" s="148">
        <f t="shared" si="12"/>
        <v>0</v>
      </c>
      <c r="S165" s="148">
        <v>0</v>
      </c>
      <c r="T165" s="149">
        <f t="shared" si="1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152</v>
      </c>
      <c r="AT165" s="150" t="s">
        <v>123</v>
      </c>
      <c r="AU165" s="150" t="s">
        <v>80</v>
      </c>
      <c r="AY165" s="14" t="s">
        <v>120</v>
      </c>
      <c r="BE165" s="151">
        <f t="shared" si="14"/>
        <v>0</v>
      </c>
      <c r="BF165" s="151">
        <f t="shared" si="15"/>
        <v>0</v>
      </c>
      <c r="BG165" s="151">
        <f t="shared" si="16"/>
        <v>0</v>
      </c>
      <c r="BH165" s="151">
        <f t="shared" si="17"/>
        <v>0</v>
      </c>
      <c r="BI165" s="151">
        <f t="shared" si="18"/>
        <v>0</v>
      </c>
      <c r="BJ165" s="14" t="s">
        <v>78</v>
      </c>
      <c r="BK165" s="151">
        <f t="shared" si="19"/>
        <v>0</v>
      </c>
      <c r="BL165" s="14" t="s">
        <v>152</v>
      </c>
      <c r="BM165" s="150" t="s">
        <v>282</v>
      </c>
    </row>
    <row r="166" spans="1:65" s="12" customFormat="1" ht="22.65" customHeight="1">
      <c r="B166" s="126"/>
      <c r="D166" s="127" t="s">
        <v>69</v>
      </c>
      <c r="E166" s="136" t="s">
        <v>283</v>
      </c>
      <c r="F166" s="136" t="s">
        <v>284</v>
      </c>
      <c r="J166" s="137">
        <f>BK166</f>
        <v>0</v>
      </c>
      <c r="L166" s="126"/>
      <c r="M166" s="130"/>
      <c r="N166" s="131"/>
      <c r="O166" s="131"/>
      <c r="P166" s="132">
        <f>SUM(P167:P173)</f>
        <v>0</v>
      </c>
      <c r="Q166" s="131"/>
      <c r="R166" s="132">
        <f>SUM(R167:R173)</f>
        <v>0</v>
      </c>
      <c r="S166" s="131"/>
      <c r="T166" s="133">
        <f>SUM(T167:T173)</f>
        <v>0</v>
      </c>
      <c r="AR166" s="127" t="s">
        <v>80</v>
      </c>
      <c r="AT166" s="134" t="s">
        <v>69</v>
      </c>
      <c r="AU166" s="134" t="s">
        <v>78</v>
      </c>
      <c r="AY166" s="127" t="s">
        <v>120</v>
      </c>
      <c r="BK166" s="135">
        <f>SUM(BK167:BK173)</f>
        <v>0</v>
      </c>
    </row>
    <row r="167" spans="1:65" s="2" customFormat="1" ht="21.75" customHeight="1">
      <c r="A167" s="26"/>
      <c r="B167" s="138"/>
      <c r="C167" s="139" t="s">
        <v>229</v>
      </c>
      <c r="D167" s="139" t="s">
        <v>123</v>
      </c>
      <c r="E167" s="140" t="s">
        <v>285</v>
      </c>
      <c r="F167" s="141" t="s">
        <v>286</v>
      </c>
      <c r="G167" s="142" t="s">
        <v>151</v>
      </c>
      <c r="H167" s="143">
        <v>382.56</v>
      </c>
      <c r="I167" s="144"/>
      <c r="J167" s="144">
        <f t="shared" ref="J167:J173" si="20">ROUND(I167*H167,2)</f>
        <v>0</v>
      </c>
      <c r="K167" s="145"/>
      <c r="L167" s="27"/>
      <c r="M167" s="146" t="s">
        <v>1</v>
      </c>
      <c r="N167" s="147" t="s">
        <v>35</v>
      </c>
      <c r="O167" s="148">
        <v>0</v>
      </c>
      <c r="P167" s="148">
        <f t="shared" ref="P167:P173" si="21">O167*H167</f>
        <v>0</v>
      </c>
      <c r="Q167" s="148">
        <v>0</v>
      </c>
      <c r="R167" s="148">
        <f t="shared" ref="R167:R173" si="22">Q167*H167</f>
        <v>0</v>
      </c>
      <c r="S167" s="148">
        <v>0</v>
      </c>
      <c r="T167" s="149">
        <f t="shared" ref="T167:T173" si="23">S167*H167</f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152</v>
      </c>
      <c r="AT167" s="150" t="s">
        <v>123</v>
      </c>
      <c r="AU167" s="150" t="s">
        <v>80</v>
      </c>
      <c r="AY167" s="14" t="s">
        <v>120</v>
      </c>
      <c r="BE167" s="151">
        <f t="shared" ref="BE167:BE173" si="24">IF(N167="základní",J167,0)</f>
        <v>0</v>
      </c>
      <c r="BF167" s="151">
        <f t="shared" ref="BF167:BF173" si="25">IF(N167="snížená",J167,0)</f>
        <v>0</v>
      </c>
      <c r="BG167" s="151">
        <f t="shared" ref="BG167:BG173" si="26">IF(N167="zákl. přenesená",J167,0)</f>
        <v>0</v>
      </c>
      <c r="BH167" s="151">
        <f t="shared" ref="BH167:BH173" si="27">IF(N167="sníž. přenesená",J167,0)</f>
        <v>0</v>
      </c>
      <c r="BI167" s="151">
        <f t="shared" ref="BI167:BI173" si="28">IF(N167="nulová",J167,0)</f>
        <v>0</v>
      </c>
      <c r="BJ167" s="14" t="s">
        <v>78</v>
      </c>
      <c r="BK167" s="151">
        <f t="shared" ref="BK167:BK173" si="29">ROUND(I167*H167,2)</f>
        <v>0</v>
      </c>
      <c r="BL167" s="14" t="s">
        <v>152</v>
      </c>
      <c r="BM167" s="150" t="s">
        <v>287</v>
      </c>
    </row>
    <row r="168" spans="1:65" s="2" customFormat="1" ht="21.75" customHeight="1">
      <c r="A168" s="26"/>
      <c r="B168" s="138"/>
      <c r="C168" s="156" t="s">
        <v>288</v>
      </c>
      <c r="D168" s="156" t="s">
        <v>289</v>
      </c>
      <c r="E168" s="157" t="s">
        <v>290</v>
      </c>
      <c r="F168" s="158" t="s">
        <v>291</v>
      </c>
      <c r="G168" s="159" t="s">
        <v>160</v>
      </c>
      <c r="H168" s="160">
        <v>0.53100000000000003</v>
      </c>
      <c r="I168" s="161"/>
      <c r="J168" s="161">
        <f t="shared" si="20"/>
        <v>0</v>
      </c>
      <c r="K168" s="162"/>
      <c r="L168" s="163"/>
      <c r="M168" s="164" t="s">
        <v>1</v>
      </c>
      <c r="N168" s="165" t="s">
        <v>35</v>
      </c>
      <c r="O168" s="148">
        <v>0</v>
      </c>
      <c r="P168" s="148">
        <f t="shared" si="21"/>
        <v>0</v>
      </c>
      <c r="Q168" s="148">
        <v>0</v>
      </c>
      <c r="R168" s="148">
        <f t="shared" si="22"/>
        <v>0</v>
      </c>
      <c r="S168" s="148">
        <v>0</v>
      </c>
      <c r="T168" s="149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232</v>
      </c>
      <c r="AT168" s="150" t="s">
        <v>289</v>
      </c>
      <c r="AU168" s="150" t="s">
        <v>80</v>
      </c>
      <c r="AY168" s="14" t="s">
        <v>120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78</v>
      </c>
      <c r="BK168" s="151">
        <f t="shared" si="29"/>
        <v>0</v>
      </c>
      <c r="BL168" s="14" t="s">
        <v>152</v>
      </c>
      <c r="BM168" s="150" t="s">
        <v>292</v>
      </c>
    </row>
    <row r="169" spans="1:65" s="2" customFormat="1" ht="16.5" customHeight="1">
      <c r="A169" s="26"/>
      <c r="B169" s="138"/>
      <c r="C169" s="156" t="s">
        <v>232</v>
      </c>
      <c r="D169" s="156" t="s">
        <v>289</v>
      </c>
      <c r="E169" s="157" t="s">
        <v>293</v>
      </c>
      <c r="F169" s="158" t="s">
        <v>294</v>
      </c>
      <c r="G169" s="159" t="s">
        <v>160</v>
      </c>
      <c r="H169" s="160">
        <v>1.405</v>
      </c>
      <c r="I169" s="161"/>
      <c r="J169" s="161">
        <f t="shared" si="20"/>
        <v>0</v>
      </c>
      <c r="K169" s="162"/>
      <c r="L169" s="163"/>
      <c r="M169" s="164" t="s">
        <v>1</v>
      </c>
      <c r="N169" s="165" t="s">
        <v>35</v>
      </c>
      <c r="O169" s="148">
        <v>0</v>
      </c>
      <c r="P169" s="148">
        <f t="shared" si="21"/>
        <v>0</v>
      </c>
      <c r="Q169" s="148">
        <v>0</v>
      </c>
      <c r="R169" s="148">
        <f t="shared" si="22"/>
        <v>0</v>
      </c>
      <c r="S169" s="148">
        <v>0</v>
      </c>
      <c r="T169" s="149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232</v>
      </c>
      <c r="AT169" s="150" t="s">
        <v>289</v>
      </c>
      <c r="AU169" s="150" t="s">
        <v>80</v>
      </c>
      <c r="AY169" s="14" t="s">
        <v>120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4" t="s">
        <v>78</v>
      </c>
      <c r="BK169" s="151">
        <f t="shared" si="29"/>
        <v>0</v>
      </c>
      <c r="BL169" s="14" t="s">
        <v>152</v>
      </c>
      <c r="BM169" s="150" t="s">
        <v>295</v>
      </c>
    </row>
    <row r="170" spans="1:65" s="2" customFormat="1" ht="21.75" customHeight="1">
      <c r="A170" s="26"/>
      <c r="B170" s="138"/>
      <c r="C170" s="139" t="s">
        <v>296</v>
      </c>
      <c r="D170" s="139" t="s">
        <v>123</v>
      </c>
      <c r="E170" s="140" t="s">
        <v>297</v>
      </c>
      <c r="F170" s="141" t="s">
        <v>298</v>
      </c>
      <c r="G170" s="142" t="s">
        <v>299</v>
      </c>
      <c r="H170" s="143">
        <v>0.89700000000000002</v>
      </c>
      <c r="I170" s="144"/>
      <c r="J170" s="144">
        <f t="shared" si="20"/>
        <v>0</v>
      </c>
      <c r="K170" s="145"/>
      <c r="L170" s="27"/>
      <c r="M170" s="146" t="s">
        <v>1</v>
      </c>
      <c r="N170" s="147" t="s">
        <v>35</v>
      </c>
      <c r="O170" s="148">
        <v>0</v>
      </c>
      <c r="P170" s="148">
        <f t="shared" si="21"/>
        <v>0</v>
      </c>
      <c r="Q170" s="148">
        <v>0</v>
      </c>
      <c r="R170" s="148">
        <f t="shared" si="22"/>
        <v>0</v>
      </c>
      <c r="S170" s="148">
        <v>0</v>
      </c>
      <c r="T170" s="149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152</v>
      </c>
      <c r="AT170" s="150" t="s">
        <v>123</v>
      </c>
      <c r="AU170" s="150" t="s">
        <v>80</v>
      </c>
      <c r="AY170" s="14" t="s">
        <v>120</v>
      </c>
      <c r="BE170" s="151">
        <f t="shared" si="24"/>
        <v>0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4" t="s">
        <v>78</v>
      </c>
      <c r="BK170" s="151">
        <f t="shared" si="29"/>
        <v>0</v>
      </c>
      <c r="BL170" s="14" t="s">
        <v>152</v>
      </c>
      <c r="BM170" s="150" t="s">
        <v>300</v>
      </c>
    </row>
    <row r="171" spans="1:65" s="2" customFormat="1" ht="16.5" customHeight="1">
      <c r="A171" s="26"/>
      <c r="B171" s="138"/>
      <c r="C171" s="156" t="s">
        <v>236</v>
      </c>
      <c r="D171" s="156" t="s">
        <v>289</v>
      </c>
      <c r="E171" s="157" t="s">
        <v>301</v>
      </c>
      <c r="F171" s="158" t="s">
        <v>302</v>
      </c>
      <c r="G171" s="159" t="s">
        <v>160</v>
      </c>
      <c r="H171" s="160">
        <v>0.63100000000000001</v>
      </c>
      <c r="I171" s="161"/>
      <c r="J171" s="161">
        <f t="shared" si="20"/>
        <v>0</v>
      </c>
      <c r="K171" s="162"/>
      <c r="L171" s="163"/>
      <c r="M171" s="164" t="s">
        <v>1</v>
      </c>
      <c r="N171" s="165" t="s">
        <v>35</v>
      </c>
      <c r="O171" s="148">
        <v>0</v>
      </c>
      <c r="P171" s="148">
        <f t="shared" si="21"/>
        <v>0</v>
      </c>
      <c r="Q171" s="148">
        <v>0</v>
      </c>
      <c r="R171" s="148">
        <f t="shared" si="22"/>
        <v>0</v>
      </c>
      <c r="S171" s="148">
        <v>0</v>
      </c>
      <c r="T171" s="14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232</v>
      </c>
      <c r="AT171" s="150" t="s">
        <v>289</v>
      </c>
      <c r="AU171" s="150" t="s">
        <v>80</v>
      </c>
      <c r="AY171" s="14" t="s">
        <v>120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4" t="s">
        <v>78</v>
      </c>
      <c r="BK171" s="151">
        <f t="shared" si="29"/>
        <v>0</v>
      </c>
      <c r="BL171" s="14" t="s">
        <v>152</v>
      </c>
      <c r="BM171" s="150" t="s">
        <v>303</v>
      </c>
    </row>
    <row r="172" spans="1:65" s="2" customFormat="1" ht="16.5" customHeight="1">
      <c r="A172" s="26"/>
      <c r="B172" s="138"/>
      <c r="C172" s="156" t="s">
        <v>304</v>
      </c>
      <c r="D172" s="156" t="s">
        <v>289</v>
      </c>
      <c r="E172" s="157" t="s">
        <v>305</v>
      </c>
      <c r="F172" s="158" t="s">
        <v>306</v>
      </c>
      <c r="G172" s="159" t="s">
        <v>160</v>
      </c>
      <c r="H172" s="160">
        <v>0.26600000000000001</v>
      </c>
      <c r="I172" s="161"/>
      <c r="J172" s="161">
        <f t="shared" si="20"/>
        <v>0</v>
      </c>
      <c r="K172" s="162"/>
      <c r="L172" s="163"/>
      <c r="M172" s="164" t="s">
        <v>1</v>
      </c>
      <c r="N172" s="165" t="s">
        <v>35</v>
      </c>
      <c r="O172" s="148">
        <v>0</v>
      </c>
      <c r="P172" s="148">
        <f t="shared" si="21"/>
        <v>0</v>
      </c>
      <c r="Q172" s="148">
        <v>0</v>
      </c>
      <c r="R172" s="148">
        <f t="shared" si="22"/>
        <v>0</v>
      </c>
      <c r="S172" s="148">
        <v>0</v>
      </c>
      <c r="T172" s="14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232</v>
      </c>
      <c r="AT172" s="150" t="s">
        <v>289</v>
      </c>
      <c r="AU172" s="150" t="s">
        <v>80</v>
      </c>
      <c r="AY172" s="14" t="s">
        <v>120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78</v>
      </c>
      <c r="BK172" s="151">
        <f t="shared" si="29"/>
        <v>0</v>
      </c>
      <c r="BL172" s="14" t="s">
        <v>152</v>
      </c>
      <c r="BM172" s="150" t="s">
        <v>307</v>
      </c>
    </row>
    <row r="173" spans="1:65" s="2" customFormat="1" ht="21.75" customHeight="1">
      <c r="A173" s="26"/>
      <c r="B173" s="138"/>
      <c r="C173" s="139" t="s">
        <v>239</v>
      </c>
      <c r="D173" s="139" t="s">
        <v>123</v>
      </c>
      <c r="E173" s="140" t="s">
        <v>308</v>
      </c>
      <c r="F173" s="141" t="s">
        <v>309</v>
      </c>
      <c r="G173" s="142" t="s">
        <v>160</v>
      </c>
      <c r="H173" s="143">
        <v>2.8330000000000002</v>
      </c>
      <c r="I173" s="144"/>
      <c r="J173" s="144">
        <f t="shared" si="20"/>
        <v>0</v>
      </c>
      <c r="K173" s="145"/>
      <c r="L173" s="27"/>
      <c r="M173" s="146" t="s">
        <v>1</v>
      </c>
      <c r="N173" s="147" t="s">
        <v>35</v>
      </c>
      <c r="O173" s="148">
        <v>0</v>
      </c>
      <c r="P173" s="148">
        <f t="shared" si="21"/>
        <v>0</v>
      </c>
      <c r="Q173" s="148">
        <v>0</v>
      </c>
      <c r="R173" s="148">
        <f t="shared" si="22"/>
        <v>0</v>
      </c>
      <c r="S173" s="148">
        <v>0</v>
      </c>
      <c r="T173" s="14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152</v>
      </c>
      <c r="AT173" s="150" t="s">
        <v>123</v>
      </c>
      <c r="AU173" s="150" t="s">
        <v>80</v>
      </c>
      <c r="AY173" s="14" t="s">
        <v>120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78</v>
      </c>
      <c r="BK173" s="151">
        <f t="shared" si="29"/>
        <v>0</v>
      </c>
      <c r="BL173" s="14" t="s">
        <v>152</v>
      </c>
      <c r="BM173" s="150" t="s">
        <v>310</v>
      </c>
    </row>
    <row r="174" spans="1:65" s="12" customFormat="1" ht="22.65" customHeight="1">
      <c r="B174" s="126"/>
      <c r="D174" s="127" t="s">
        <v>69</v>
      </c>
      <c r="E174" s="136" t="s">
        <v>311</v>
      </c>
      <c r="F174" s="136" t="s">
        <v>312</v>
      </c>
      <c r="J174" s="137">
        <f>BK174</f>
        <v>0</v>
      </c>
      <c r="L174" s="126"/>
      <c r="M174" s="130"/>
      <c r="N174" s="131"/>
      <c r="O174" s="131"/>
      <c r="P174" s="132">
        <f>SUM(P175:P176)</f>
        <v>0</v>
      </c>
      <c r="Q174" s="131"/>
      <c r="R174" s="132">
        <f>SUM(R175:R176)</f>
        <v>0</v>
      </c>
      <c r="S174" s="131"/>
      <c r="T174" s="133">
        <f>SUM(T175:T176)</f>
        <v>0</v>
      </c>
      <c r="AR174" s="127" t="s">
        <v>80</v>
      </c>
      <c r="AT174" s="134" t="s">
        <v>69</v>
      </c>
      <c r="AU174" s="134" t="s">
        <v>78</v>
      </c>
      <c r="AY174" s="127" t="s">
        <v>120</v>
      </c>
      <c r="BK174" s="135">
        <f>SUM(BK175:BK176)</f>
        <v>0</v>
      </c>
    </row>
    <row r="175" spans="1:65" s="2" customFormat="1" ht="21.75" customHeight="1">
      <c r="A175" s="26"/>
      <c r="B175" s="138"/>
      <c r="C175" s="139" t="s">
        <v>313</v>
      </c>
      <c r="D175" s="139" t="s">
        <v>123</v>
      </c>
      <c r="E175" s="140" t="s">
        <v>314</v>
      </c>
      <c r="F175" s="141" t="s">
        <v>315</v>
      </c>
      <c r="G175" s="142" t="s">
        <v>143</v>
      </c>
      <c r="H175" s="143">
        <v>299.31</v>
      </c>
      <c r="I175" s="144"/>
      <c r="J175" s="144">
        <f>ROUND(I175*H175,2)</f>
        <v>0</v>
      </c>
      <c r="K175" s="145"/>
      <c r="L175" s="27"/>
      <c r="M175" s="146" t="s">
        <v>1</v>
      </c>
      <c r="N175" s="147" t="s">
        <v>35</v>
      </c>
      <c r="O175" s="148">
        <v>0</v>
      </c>
      <c r="P175" s="148">
        <f>O175*H175</f>
        <v>0</v>
      </c>
      <c r="Q175" s="148">
        <v>0</v>
      </c>
      <c r="R175" s="148">
        <f>Q175*H175</f>
        <v>0</v>
      </c>
      <c r="S175" s="148">
        <v>0</v>
      </c>
      <c r="T175" s="149">
        <f>S175*H175</f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152</v>
      </c>
      <c r="AT175" s="150" t="s">
        <v>123</v>
      </c>
      <c r="AU175" s="150" t="s">
        <v>80</v>
      </c>
      <c r="AY175" s="14" t="s">
        <v>120</v>
      </c>
      <c r="BE175" s="151">
        <f>IF(N175="základní",J175,0)</f>
        <v>0</v>
      </c>
      <c r="BF175" s="151">
        <f>IF(N175="snížená",J175,0)</f>
        <v>0</v>
      </c>
      <c r="BG175" s="151">
        <f>IF(N175="zákl. přenesená",J175,0)</f>
        <v>0</v>
      </c>
      <c r="BH175" s="151">
        <f>IF(N175="sníž. přenesená",J175,0)</f>
        <v>0</v>
      </c>
      <c r="BI175" s="151">
        <f>IF(N175="nulová",J175,0)</f>
        <v>0</v>
      </c>
      <c r="BJ175" s="14" t="s">
        <v>78</v>
      </c>
      <c r="BK175" s="151">
        <f>ROUND(I175*H175,2)</f>
        <v>0</v>
      </c>
      <c r="BL175" s="14" t="s">
        <v>152</v>
      </c>
      <c r="BM175" s="150" t="s">
        <v>316</v>
      </c>
    </row>
    <row r="176" spans="1:65" s="2" customFormat="1" ht="21.75" customHeight="1">
      <c r="A176" s="26"/>
      <c r="B176" s="138"/>
      <c r="C176" s="139" t="s">
        <v>243</v>
      </c>
      <c r="D176" s="139" t="s">
        <v>123</v>
      </c>
      <c r="E176" s="140" t="s">
        <v>317</v>
      </c>
      <c r="F176" s="141" t="s">
        <v>318</v>
      </c>
      <c r="G176" s="142" t="s">
        <v>143</v>
      </c>
      <c r="H176" s="143">
        <v>299.31</v>
      </c>
      <c r="I176" s="144"/>
      <c r="J176" s="144">
        <f>ROUND(I176*H176,2)</f>
        <v>0</v>
      </c>
      <c r="K176" s="145"/>
      <c r="L176" s="27"/>
      <c r="M176" s="146" t="s">
        <v>1</v>
      </c>
      <c r="N176" s="147" t="s">
        <v>35</v>
      </c>
      <c r="O176" s="148">
        <v>0</v>
      </c>
      <c r="P176" s="148">
        <f>O176*H176</f>
        <v>0</v>
      </c>
      <c r="Q176" s="148">
        <v>0</v>
      </c>
      <c r="R176" s="148">
        <f>Q176*H176</f>
        <v>0</v>
      </c>
      <c r="S176" s="148">
        <v>0</v>
      </c>
      <c r="T176" s="149">
        <f>S176*H176</f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152</v>
      </c>
      <c r="AT176" s="150" t="s">
        <v>123</v>
      </c>
      <c r="AU176" s="150" t="s">
        <v>80</v>
      </c>
      <c r="AY176" s="14" t="s">
        <v>120</v>
      </c>
      <c r="BE176" s="151">
        <f>IF(N176="základní",J176,0)</f>
        <v>0</v>
      </c>
      <c r="BF176" s="151">
        <f>IF(N176="snížená",J176,0)</f>
        <v>0</v>
      </c>
      <c r="BG176" s="151">
        <f>IF(N176="zákl. přenesená",J176,0)</f>
        <v>0</v>
      </c>
      <c r="BH176" s="151">
        <f>IF(N176="sníž. přenesená",J176,0)</f>
        <v>0</v>
      </c>
      <c r="BI176" s="151">
        <f>IF(N176="nulová",J176,0)</f>
        <v>0</v>
      </c>
      <c r="BJ176" s="14" t="s">
        <v>78</v>
      </c>
      <c r="BK176" s="151">
        <f>ROUND(I176*H176,2)</f>
        <v>0</v>
      </c>
      <c r="BL176" s="14" t="s">
        <v>152</v>
      </c>
      <c r="BM176" s="150" t="s">
        <v>319</v>
      </c>
    </row>
    <row r="177" spans="1:65" s="12" customFormat="1" ht="25.95" customHeight="1">
      <c r="B177" s="126"/>
      <c r="D177" s="127" t="s">
        <v>69</v>
      </c>
      <c r="E177" s="128" t="s">
        <v>320</v>
      </c>
      <c r="F177" s="128" t="s">
        <v>321</v>
      </c>
      <c r="J177" s="129">
        <f>BK177</f>
        <v>0</v>
      </c>
      <c r="L177" s="126"/>
      <c r="M177" s="130"/>
      <c r="N177" s="131"/>
      <c r="O177" s="131"/>
      <c r="P177" s="132">
        <f>P178</f>
        <v>0</v>
      </c>
      <c r="Q177" s="131"/>
      <c r="R177" s="132">
        <f>R178</f>
        <v>0</v>
      </c>
      <c r="S177" s="131"/>
      <c r="T177" s="133">
        <f>T178</f>
        <v>0</v>
      </c>
      <c r="AR177" s="127" t="s">
        <v>137</v>
      </c>
      <c r="AT177" s="134" t="s">
        <v>69</v>
      </c>
      <c r="AU177" s="134" t="s">
        <v>70</v>
      </c>
      <c r="AY177" s="127" t="s">
        <v>120</v>
      </c>
      <c r="BK177" s="135">
        <f>BK178</f>
        <v>0</v>
      </c>
    </row>
    <row r="178" spans="1:65" s="12" customFormat="1" ht="22.65" customHeight="1">
      <c r="B178" s="126"/>
      <c r="D178" s="127" t="s">
        <v>69</v>
      </c>
      <c r="E178" s="136" t="s">
        <v>322</v>
      </c>
      <c r="F178" s="136" t="s">
        <v>323</v>
      </c>
      <c r="J178" s="137">
        <f>BK178</f>
        <v>0</v>
      </c>
      <c r="L178" s="126"/>
      <c r="M178" s="130"/>
      <c r="N178" s="131"/>
      <c r="O178" s="131"/>
      <c r="P178" s="132">
        <f>P179</f>
        <v>0</v>
      </c>
      <c r="Q178" s="131"/>
      <c r="R178" s="132">
        <f>R179</f>
        <v>0</v>
      </c>
      <c r="S178" s="131"/>
      <c r="T178" s="133">
        <f>T179</f>
        <v>0</v>
      </c>
      <c r="AR178" s="127" t="s">
        <v>137</v>
      </c>
      <c r="AT178" s="134" t="s">
        <v>69</v>
      </c>
      <c r="AU178" s="134" t="s">
        <v>78</v>
      </c>
      <c r="AY178" s="127" t="s">
        <v>120</v>
      </c>
      <c r="BK178" s="135">
        <f>BK179</f>
        <v>0</v>
      </c>
    </row>
    <row r="179" spans="1:65" s="2" customFormat="1" ht="16.5" customHeight="1">
      <c r="A179" s="26"/>
      <c r="B179" s="138"/>
      <c r="C179" s="139" t="s">
        <v>324</v>
      </c>
      <c r="D179" s="139" t="s">
        <v>123</v>
      </c>
      <c r="E179" s="140" t="s">
        <v>325</v>
      </c>
      <c r="F179" s="141" t="s">
        <v>323</v>
      </c>
      <c r="G179" s="142" t="s">
        <v>217</v>
      </c>
      <c r="H179" s="143">
        <v>1</v>
      </c>
      <c r="I179" s="144"/>
      <c r="J179" s="144">
        <f>ROUND(I179*H179,2)</f>
        <v>0</v>
      </c>
      <c r="K179" s="145"/>
      <c r="L179" s="27"/>
      <c r="M179" s="152" t="s">
        <v>1</v>
      </c>
      <c r="N179" s="153" t="s">
        <v>35</v>
      </c>
      <c r="O179" s="154">
        <v>0</v>
      </c>
      <c r="P179" s="154">
        <f>O179*H179</f>
        <v>0</v>
      </c>
      <c r="Q179" s="154">
        <v>0</v>
      </c>
      <c r="R179" s="154">
        <f>Q179*H179</f>
        <v>0</v>
      </c>
      <c r="S179" s="154">
        <v>0</v>
      </c>
      <c r="T179" s="155">
        <f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127</v>
      </c>
      <c r="AT179" s="150" t="s">
        <v>123</v>
      </c>
      <c r="AU179" s="150" t="s">
        <v>80</v>
      </c>
      <c r="AY179" s="14" t="s">
        <v>120</v>
      </c>
      <c r="BE179" s="151">
        <f>IF(N179="základní",J179,0)</f>
        <v>0</v>
      </c>
      <c r="BF179" s="151">
        <f>IF(N179="snížená",J179,0)</f>
        <v>0</v>
      </c>
      <c r="BG179" s="151">
        <f>IF(N179="zákl. přenesená",J179,0)</f>
        <v>0</v>
      </c>
      <c r="BH179" s="151">
        <f>IF(N179="sníž. přenesená",J179,0)</f>
        <v>0</v>
      </c>
      <c r="BI179" s="151">
        <f>IF(N179="nulová",J179,0)</f>
        <v>0</v>
      </c>
      <c r="BJ179" s="14" t="s">
        <v>78</v>
      </c>
      <c r="BK179" s="151">
        <f>ROUND(I179*H179,2)</f>
        <v>0</v>
      </c>
      <c r="BL179" s="14" t="s">
        <v>127</v>
      </c>
      <c r="BM179" s="150" t="s">
        <v>326</v>
      </c>
    </row>
    <row r="180" spans="1:65" s="2" customFormat="1" ht="6.9" customHeight="1">
      <c r="A180" s="26"/>
      <c r="B180" s="41"/>
      <c r="C180" s="42"/>
      <c r="D180" s="42"/>
      <c r="E180" s="42"/>
      <c r="F180" s="42"/>
      <c r="G180" s="42"/>
      <c r="H180" s="42"/>
      <c r="I180" s="42"/>
      <c r="J180" s="42"/>
      <c r="K180" s="42"/>
      <c r="L180" s="27"/>
      <c r="M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</row>
  </sheetData>
  <autoFilter ref="C127:K179" xr:uid="{00000000-0009-0000-0000-000002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62"/>
  <sheetViews>
    <sheetView showGridLines="0" tabSelected="1" topLeftCell="A143" workbookViewId="0">
      <selection activeCell="F159" sqref="F159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5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86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1:46" s="1" customFormat="1" ht="24.9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14</v>
      </c>
      <c r="L6" s="17"/>
    </row>
    <row r="7" spans="1:46" s="1" customFormat="1" ht="16.5" customHeight="1">
      <c r="B7" s="17"/>
      <c r="E7" s="200" t="str">
        <f>'Rekapitulace stavby'!K6</f>
        <v>Rekonstrukce kravína na zimoviště masných krav - Jemčina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327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6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24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1" t="s">
        <v>1</v>
      </c>
      <c r="F27" s="191"/>
      <c r="G27" s="191"/>
      <c r="H27" s="19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ROUND(J126,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34</v>
      </c>
      <c r="E33" s="23" t="s">
        <v>35</v>
      </c>
      <c r="F33" s="94">
        <f>ROUND((SUM(BE126:BE161)),  2)</f>
        <v>0</v>
      </c>
      <c r="G33" s="26"/>
      <c r="H33" s="26"/>
      <c r="I33" s="95">
        <v>0.21</v>
      </c>
      <c r="J33" s="94">
        <f>ROUND(((SUM(BE126:BE161))*I33),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36</v>
      </c>
      <c r="F34" s="94">
        <f>ROUND((SUM(BF126:BF161)),  2)</f>
        <v>0</v>
      </c>
      <c r="G34" s="26"/>
      <c r="H34" s="26"/>
      <c r="I34" s="95">
        <v>0.15</v>
      </c>
      <c r="J34" s="94">
        <f>ROUND(((SUM(BF126:BF161))*I34),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94">
        <f>ROUND((SUM(BG126:BG161)),  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94">
        <f>ROUND((SUM(BH126:BH161)),  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39</v>
      </c>
      <c r="F37" s="94">
        <f>ROUND((SUM(BI126:BI161)),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Rekonstrukce kravína na zimoviště masných krav - Jemčina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SO 01-3 - Stavební část - II.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21</v>
      </c>
      <c r="D91" s="26"/>
      <c r="E91" s="26"/>
      <c r="F91" s="21" t="str">
        <f>E15</f>
        <v>EKOAREA s.r.o.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25</v>
      </c>
      <c r="D92" s="26"/>
      <c r="E92" s="26"/>
      <c r="F92" s="21" t="str">
        <f>IF(E18="","",E18)</f>
        <v/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65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J126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1:31" s="9" customFormat="1" ht="24.9" customHeight="1">
      <c r="B97" s="107"/>
      <c r="D97" s="108" t="s">
        <v>98</v>
      </c>
      <c r="E97" s="109"/>
      <c r="F97" s="109"/>
      <c r="G97" s="109"/>
      <c r="H97" s="109"/>
      <c r="I97" s="109"/>
      <c r="J97" s="110">
        <f>J127</f>
        <v>0</v>
      </c>
      <c r="L97" s="107"/>
    </row>
    <row r="98" spans="1:31" s="10" customFormat="1" ht="19.95" customHeight="1">
      <c r="B98" s="111"/>
      <c r="D98" s="112" t="s">
        <v>100</v>
      </c>
      <c r="E98" s="113"/>
      <c r="F98" s="113"/>
      <c r="G98" s="113"/>
      <c r="H98" s="113"/>
      <c r="I98" s="113"/>
      <c r="J98" s="114">
        <f>J128</f>
        <v>0</v>
      </c>
      <c r="L98" s="111"/>
    </row>
    <row r="99" spans="1:31" s="9" customFormat="1" ht="24.9" customHeight="1">
      <c r="B99" s="107"/>
      <c r="D99" s="108" t="s">
        <v>101</v>
      </c>
      <c r="E99" s="109"/>
      <c r="F99" s="109"/>
      <c r="G99" s="109"/>
      <c r="H99" s="109"/>
      <c r="I99" s="109"/>
      <c r="J99" s="110">
        <f>J130</f>
        <v>0</v>
      </c>
      <c r="L99" s="107"/>
    </row>
    <row r="100" spans="1:31" s="10" customFormat="1" ht="19.95" customHeight="1">
      <c r="B100" s="111"/>
      <c r="D100" s="112" t="s">
        <v>103</v>
      </c>
      <c r="E100" s="113"/>
      <c r="F100" s="113"/>
      <c r="G100" s="113"/>
      <c r="H100" s="113"/>
      <c r="I100" s="113"/>
      <c r="J100" s="114">
        <f>J131</f>
        <v>0</v>
      </c>
      <c r="L100" s="111"/>
    </row>
    <row r="101" spans="1:31" s="10" customFormat="1" ht="19.95" customHeight="1">
      <c r="B101" s="111"/>
      <c r="D101" s="112" t="s">
        <v>328</v>
      </c>
      <c r="E101" s="113"/>
      <c r="F101" s="113"/>
      <c r="G101" s="113"/>
      <c r="H101" s="113"/>
      <c r="I101" s="113"/>
      <c r="J101" s="114">
        <f>J142</f>
        <v>0</v>
      </c>
      <c r="L101" s="111"/>
    </row>
    <row r="102" spans="1:31" s="10" customFormat="1" ht="19.95" customHeight="1">
      <c r="B102" s="111"/>
      <c r="D102" s="112" t="s">
        <v>329</v>
      </c>
      <c r="E102" s="113"/>
      <c r="F102" s="113"/>
      <c r="G102" s="113"/>
      <c r="H102" s="113"/>
      <c r="I102" s="113"/>
      <c r="J102" s="114">
        <f>J150</f>
        <v>0</v>
      </c>
      <c r="L102" s="111"/>
    </row>
    <row r="103" spans="1:31" s="10" customFormat="1" ht="19.95" customHeight="1">
      <c r="B103" s="111"/>
      <c r="D103" s="112" t="s">
        <v>104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1:31" s="10" customFormat="1" ht="19.95" customHeight="1">
      <c r="B104" s="111"/>
      <c r="D104" s="112" t="s">
        <v>190</v>
      </c>
      <c r="E104" s="113"/>
      <c r="F104" s="113"/>
      <c r="G104" s="113"/>
      <c r="H104" s="113"/>
      <c r="I104" s="113"/>
      <c r="J104" s="114">
        <f>J154</f>
        <v>0</v>
      </c>
      <c r="L104" s="111"/>
    </row>
    <row r="105" spans="1:31" s="9" customFormat="1" ht="24.9" customHeight="1">
      <c r="B105" s="107"/>
      <c r="D105" s="108" t="s">
        <v>330</v>
      </c>
      <c r="E105" s="109"/>
      <c r="F105" s="109"/>
      <c r="G105" s="109"/>
      <c r="H105" s="109"/>
      <c r="I105" s="109"/>
      <c r="J105" s="110">
        <f>J158</f>
        <v>0</v>
      </c>
      <c r="L105" s="107"/>
    </row>
    <row r="106" spans="1:31" s="10" customFormat="1" ht="19.95" customHeight="1">
      <c r="B106" s="111"/>
      <c r="D106" s="112" t="s">
        <v>331</v>
      </c>
      <c r="E106" s="113"/>
      <c r="F106" s="113"/>
      <c r="G106" s="113"/>
      <c r="H106" s="113"/>
      <c r="I106" s="113"/>
      <c r="J106" s="114">
        <f>J159</f>
        <v>0</v>
      </c>
      <c r="L106" s="111"/>
    </row>
    <row r="107" spans="1:31" s="2" customFormat="1" ht="21.75" customHeight="1">
      <c r="A107" s="26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6.9" customHeight="1">
      <c r="A108" s="26"/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12" spans="1:31" s="2" customFormat="1" ht="6.9" customHeight="1">
      <c r="A112" s="26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24.9" customHeight="1">
      <c r="A113" s="26"/>
      <c r="B113" s="27"/>
      <c r="C113" s="18" t="s">
        <v>105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6.9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2" customHeight="1">
      <c r="A115" s="26"/>
      <c r="B115" s="27"/>
      <c r="C115" s="23" t="s">
        <v>14</v>
      </c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6.5" customHeight="1">
      <c r="A116" s="26"/>
      <c r="B116" s="27"/>
      <c r="C116" s="26"/>
      <c r="D116" s="26"/>
      <c r="E116" s="200" t="str">
        <f>E7</f>
        <v>Rekonstrukce kravína na zimoviště masných krav - Jemčina</v>
      </c>
      <c r="F116" s="201"/>
      <c r="G116" s="201"/>
      <c r="H116" s="201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2" customHeight="1">
      <c r="A117" s="26"/>
      <c r="B117" s="27"/>
      <c r="C117" s="23" t="s">
        <v>91</v>
      </c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16.5" customHeight="1">
      <c r="A118" s="26"/>
      <c r="B118" s="27"/>
      <c r="C118" s="26"/>
      <c r="D118" s="26"/>
      <c r="E118" s="166" t="str">
        <f>E9</f>
        <v>SO 01-3 - Stavební část - II.</v>
      </c>
      <c r="F118" s="202"/>
      <c r="G118" s="202"/>
      <c r="H118" s="202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6.9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12" customHeight="1">
      <c r="A120" s="26"/>
      <c r="B120" s="27"/>
      <c r="C120" s="23" t="s">
        <v>18</v>
      </c>
      <c r="D120" s="26"/>
      <c r="E120" s="26"/>
      <c r="F120" s="21" t="str">
        <f>F12</f>
        <v xml:space="preserve"> </v>
      </c>
      <c r="G120" s="26"/>
      <c r="H120" s="26"/>
      <c r="I120" s="23" t="s">
        <v>20</v>
      </c>
      <c r="J120" s="49" t="str">
        <f>IF(J12="","",J12)</f>
        <v/>
      </c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6.9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21</v>
      </c>
      <c r="D122" s="26"/>
      <c r="E122" s="26"/>
      <c r="F122" s="21" t="str">
        <f>E15</f>
        <v>EKOAREA s.r.o.</v>
      </c>
      <c r="G122" s="26"/>
      <c r="H122" s="26"/>
      <c r="I122" s="23" t="s">
        <v>26</v>
      </c>
      <c r="J122" s="24" t="str">
        <f>E21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5.15" customHeight="1">
      <c r="A123" s="26"/>
      <c r="B123" s="27"/>
      <c r="C123" s="23" t="s">
        <v>25</v>
      </c>
      <c r="D123" s="26"/>
      <c r="E123" s="26"/>
      <c r="F123" s="21" t="str">
        <f>IF(E18="","",E18)</f>
        <v/>
      </c>
      <c r="G123" s="26"/>
      <c r="H123" s="26"/>
      <c r="I123" s="23" t="s">
        <v>28</v>
      </c>
      <c r="J123" s="24" t="str">
        <f>E24</f>
        <v xml:space="preserve"> </v>
      </c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2" customFormat="1" ht="10.35" customHeight="1">
      <c r="A124" s="26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3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63" s="11" customFormat="1" ht="29.25" customHeight="1">
      <c r="A125" s="115"/>
      <c r="B125" s="116"/>
      <c r="C125" s="117" t="s">
        <v>106</v>
      </c>
      <c r="D125" s="118" t="s">
        <v>55</v>
      </c>
      <c r="E125" s="118" t="s">
        <v>51</v>
      </c>
      <c r="F125" s="118" t="s">
        <v>52</v>
      </c>
      <c r="G125" s="118" t="s">
        <v>107</v>
      </c>
      <c r="H125" s="118" t="s">
        <v>108</v>
      </c>
      <c r="I125" s="118" t="s">
        <v>109</v>
      </c>
      <c r="J125" s="119" t="s">
        <v>95</v>
      </c>
      <c r="K125" s="120" t="s">
        <v>110</v>
      </c>
      <c r="L125" s="121"/>
      <c r="M125" s="56" t="s">
        <v>1</v>
      </c>
      <c r="N125" s="57" t="s">
        <v>34</v>
      </c>
      <c r="O125" s="57" t="s">
        <v>111</v>
      </c>
      <c r="P125" s="57" t="s">
        <v>112</v>
      </c>
      <c r="Q125" s="57" t="s">
        <v>113</v>
      </c>
      <c r="R125" s="57" t="s">
        <v>114</v>
      </c>
      <c r="S125" s="57" t="s">
        <v>115</v>
      </c>
      <c r="T125" s="58" t="s">
        <v>116</v>
      </c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</row>
    <row r="126" spans="1:63" s="2" customFormat="1" ht="22.65" customHeight="1">
      <c r="A126" s="26"/>
      <c r="B126" s="27"/>
      <c r="C126" s="63" t="s">
        <v>117</v>
      </c>
      <c r="D126" s="26"/>
      <c r="E126" s="26"/>
      <c r="F126" s="26"/>
      <c r="G126" s="26"/>
      <c r="H126" s="26"/>
      <c r="I126" s="26"/>
      <c r="J126" s="122">
        <f>BK126</f>
        <v>0</v>
      </c>
      <c r="K126" s="26"/>
      <c r="L126" s="27"/>
      <c r="M126" s="59"/>
      <c r="N126" s="50"/>
      <c r="O126" s="60"/>
      <c r="P126" s="123">
        <f>P127+P130+P158</f>
        <v>0</v>
      </c>
      <c r="Q126" s="60"/>
      <c r="R126" s="123">
        <f>R127+R130+R158</f>
        <v>0</v>
      </c>
      <c r="S126" s="60"/>
      <c r="T126" s="124">
        <f>T127+T130+T158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T126" s="14" t="s">
        <v>69</v>
      </c>
      <c r="AU126" s="14" t="s">
        <v>97</v>
      </c>
      <c r="BK126" s="125">
        <f>BK127+BK130+BK158</f>
        <v>0</v>
      </c>
    </row>
    <row r="127" spans="1:63" s="12" customFormat="1" ht="25.95" customHeight="1">
      <c r="B127" s="126"/>
      <c r="D127" s="127" t="s">
        <v>69</v>
      </c>
      <c r="E127" s="128" t="s">
        <v>118</v>
      </c>
      <c r="F127" s="128" t="s">
        <v>119</v>
      </c>
      <c r="J127" s="129">
        <f>BK127</f>
        <v>0</v>
      </c>
      <c r="L127" s="126"/>
      <c r="M127" s="130"/>
      <c r="N127" s="131"/>
      <c r="O127" s="131"/>
      <c r="P127" s="132">
        <f>P128</f>
        <v>0</v>
      </c>
      <c r="Q127" s="131"/>
      <c r="R127" s="132">
        <f>R128</f>
        <v>0</v>
      </c>
      <c r="S127" s="131"/>
      <c r="T127" s="133">
        <f>T128</f>
        <v>0</v>
      </c>
      <c r="AR127" s="127" t="s">
        <v>78</v>
      </c>
      <c r="AT127" s="134" t="s">
        <v>69</v>
      </c>
      <c r="AU127" s="134" t="s">
        <v>70</v>
      </c>
      <c r="AY127" s="127" t="s">
        <v>120</v>
      </c>
      <c r="BK127" s="135">
        <f>BK128</f>
        <v>0</v>
      </c>
    </row>
    <row r="128" spans="1:63" s="12" customFormat="1" ht="22.65" customHeight="1">
      <c r="B128" s="126"/>
      <c r="D128" s="127" t="s">
        <v>69</v>
      </c>
      <c r="E128" s="136" t="s">
        <v>156</v>
      </c>
      <c r="F128" s="136" t="s">
        <v>157</v>
      </c>
      <c r="J128" s="137">
        <f>BK128</f>
        <v>0</v>
      </c>
      <c r="L128" s="126"/>
      <c r="M128" s="130"/>
      <c r="N128" s="131"/>
      <c r="O128" s="131"/>
      <c r="P128" s="132">
        <f>P129</f>
        <v>0</v>
      </c>
      <c r="Q128" s="131"/>
      <c r="R128" s="132">
        <f>R129</f>
        <v>0</v>
      </c>
      <c r="S128" s="131"/>
      <c r="T128" s="133">
        <f>T129</f>
        <v>0</v>
      </c>
      <c r="AR128" s="127" t="s">
        <v>78</v>
      </c>
      <c r="AT128" s="134" t="s">
        <v>69</v>
      </c>
      <c r="AU128" s="134" t="s">
        <v>78</v>
      </c>
      <c r="AY128" s="127" t="s">
        <v>120</v>
      </c>
      <c r="BK128" s="135">
        <f>BK129</f>
        <v>0</v>
      </c>
    </row>
    <row r="129" spans="1:65" s="2" customFormat="1" ht="21.75" customHeight="1">
      <c r="A129" s="26"/>
      <c r="B129" s="138"/>
      <c r="C129" s="139" t="s">
        <v>165</v>
      </c>
      <c r="D129" s="139" t="s">
        <v>123</v>
      </c>
      <c r="E129" s="140" t="s">
        <v>332</v>
      </c>
      <c r="F129" s="141" t="s">
        <v>333</v>
      </c>
      <c r="G129" s="142" t="s">
        <v>160</v>
      </c>
      <c r="H129" s="143">
        <v>15.231999999999999</v>
      </c>
      <c r="I129" s="144"/>
      <c r="J129" s="144">
        <f>ROUND(I129*H129,2)</f>
        <v>0</v>
      </c>
      <c r="K129" s="145"/>
      <c r="L129" s="27"/>
      <c r="M129" s="146" t="s">
        <v>1</v>
      </c>
      <c r="N129" s="147" t="s">
        <v>35</v>
      </c>
      <c r="O129" s="148">
        <v>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127</v>
      </c>
      <c r="AT129" s="150" t="s">
        <v>123</v>
      </c>
      <c r="AU129" s="150" t="s">
        <v>80</v>
      </c>
      <c r="AY129" s="14" t="s">
        <v>120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4" t="s">
        <v>78</v>
      </c>
      <c r="BK129" s="151">
        <f>ROUND(I129*H129,2)</f>
        <v>0</v>
      </c>
      <c r="BL129" s="14" t="s">
        <v>127</v>
      </c>
      <c r="BM129" s="150" t="s">
        <v>254</v>
      </c>
    </row>
    <row r="130" spans="1:65" s="12" customFormat="1" ht="25.95" customHeight="1">
      <c r="B130" s="126"/>
      <c r="D130" s="127" t="s">
        <v>69</v>
      </c>
      <c r="E130" s="128" t="s">
        <v>166</v>
      </c>
      <c r="F130" s="128" t="s">
        <v>167</v>
      </c>
      <c r="J130" s="129">
        <f>BK130</f>
        <v>0</v>
      </c>
      <c r="L130" s="126"/>
      <c r="M130" s="130"/>
      <c r="N130" s="131"/>
      <c r="O130" s="131"/>
      <c r="P130" s="132">
        <f>P131+P142+P150+P152+P154</f>
        <v>0</v>
      </c>
      <c r="Q130" s="131"/>
      <c r="R130" s="132">
        <f>R131+R142+R150+R152+R154</f>
        <v>0</v>
      </c>
      <c r="S130" s="131"/>
      <c r="T130" s="133">
        <f>T131+T142+T150+T152+T154</f>
        <v>0</v>
      </c>
      <c r="AR130" s="127" t="s">
        <v>80</v>
      </c>
      <c r="AT130" s="134" t="s">
        <v>69</v>
      </c>
      <c r="AU130" s="134" t="s">
        <v>70</v>
      </c>
      <c r="AY130" s="127" t="s">
        <v>120</v>
      </c>
      <c r="BK130" s="135">
        <f>BK131+BK142+BK150+BK152+BK154</f>
        <v>0</v>
      </c>
    </row>
    <row r="131" spans="1:65" s="12" customFormat="1" ht="22.65" customHeight="1">
      <c r="B131" s="126"/>
      <c r="D131" s="127" t="s">
        <v>69</v>
      </c>
      <c r="E131" s="136" t="s">
        <v>173</v>
      </c>
      <c r="F131" s="136" t="s">
        <v>174</v>
      </c>
      <c r="J131" s="137">
        <f>BK131</f>
        <v>0</v>
      </c>
      <c r="L131" s="126"/>
      <c r="M131" s="130"/>
      <c r="N131" s="131"/>
      <c r="O131" s="131"/>
      <c r="P131" s="132">
        <f>SUM(P132:P141)</f>
        <v>0</v>
      </c>
      <c r="Q131" s="131"/>
      <c r="R131" s="132">
        <f>SUM(R132:R141)</f>
        <v>0</v>
      </c>
      <c r="S131" s="131"/>
      <c r="T131" s="133">
        <f>SUM(T132:T141)</f>
        <v>0</v>
      </c>
      <c r="AR131" s="127" t="s">
        <v>80</v>
      </c>
      <c r="AT131" s="134" t="s">
        <v>69</v>
      </c>
      <c r="AU131" s="134" t="s">
        <v>78</v>
      </c>
      <c r="AY131" s="127" t="s">
        <v>120</v>
      </c>
      <c r="BK131" s="135">
        <f>SUM(BK132:BK141)</f>
        <v>0</v>
      </c>
    </row>
    <row r="132" spans="1:65" s="2" customFormat="1" ht="16.5" customHeight="1">
      <c r="A132" s="26"/>
      <c r="B132" s="138"/>
      <c r="C132" s="139" t="s">
        <v>287</v>
      </c>
      <c r="D132" s="139" t="s">
        <v>123</v>
      </c>
      <c r="E132" s="140" t="s">
        <v>334</v>
      </c>
      <c r="F132" s="141" t="s">
        <v>335</v>
      </c>
      <c r="G132" s="142" t="s">
        <v>151</v>
      </c>
      <c r="H132" s="143">
        <v>136</v>
      </c>
      <c r="I132" s="144"/>
      <c r="J132" s="144">
        <f t="shared" ref="J132:J141" si="0">ROUND(I132*H132,2)</f>
        <v>0</v>
      </c>
      <c r="K132" s="145"/>
      <c r="L132" s="27"/>
      <c r="M132" s="146" t="s">
        <v>1</v>
      </c>
      <c r="N132" s="147" t="s">
        <v>35</v>
      </c>
      <c r="O132" s="148">
        <v>0</v>
      </c>
      <c r="P132" s="148">
        <f t="shared" ref="P132:P141" si="1">O132*H132</f>
        <v>0</v>
      </c>
      <c r="Q132" s="148">
        <v>0</v>
      </c>
      <c r="R132" s="148">
        <f t="shared" ref="R132:R141" si="2">Q132*H132</f>
        <v>0</v>
      </c>
      <c r="S132" s="148">
        <v>0</v>
      </c>
      <c r="T132" s="149">
        <f t="shared" ref="T132:T141" si="3"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50" t="s">
        <v>152</v>
      </c>
      <c r="AT132" s="150" t="s">
        <v>123</v>
      </c>
      <c r="AU132" s="150" t="s">
        <v>80</v>
      </c>
      <c r="AY132" s="14" t="s">
        <v>120</v>
      </c>
      <c r="BE132" s="151">
        <f t="shared" ref="BE132:BE141" si="4">IF(N132="základní",J132,0)</f>
        <v>0</v>
      </c>
      <c r="BF132" s="151">
        <f t="shared" ref="BF132:BF141" si="5">IF(N132="snížená",J132,0)</f>
        <v>0</v>
      </c>
      <c r="BG132" s="151">
        <f t="shared" ref="BG132:BG141" si="6">IF(N132="zákl. přenesená",J132,0)</f>
        <v>0</v>
      </c>
      <c r="BH132" s="151">
        <f t="shared" ref="BH132:BH141" si="7">IF(N132="sníž. přenesená",J132,0)</f>
        <v>0</v>
      </c>
      <c r="BI132" s="151">
        <f t="shared" ref="BI132:BI141" si="8">IF(N132="nulová",J132,0)</f>
        <v>0</v>
      </c>
      <c r="BJ132" s="14" t="s">
        <v>78</v>
      </c>
      <c r="BK132" s="151">
        <f t="shared" ref="BK132:BK141" si="9">ROUND(I132*H132,2)</f>
        <v>0</v>
      </c>
      <c r="BL132" s="14" t="s">
        <v>152</v>
      </c>
      <c r="BM132" s="150" t="s">
        <v>336</v>
      </c>
    </row>
    <row r="133" spans="1:65" s="2" customFormat="1" ht="21.75" customHeight="1">
      <c r="A133" s="26"/>
      <c r="B133" s="138"/>
      <c r="C133" s="139" t="s">
        <v>304</v>
      </c>
      <c r="D133" s="139" t="s">
        <v>123</v>
      </c>
      <c r="E133" s="140" t="s">
        <v>337</v>
      </c>
      <c r="F133" s="141" t="s">
        <v>338</v>
      </c>
      <c r="G133" s="142" t="s">
        <v>151</v>
      </c>
      <c r="H133" s="143">
        <v>104.88</v>
      </c>
      <c r="I133" s="144"/>
      <c r="J133" s="144">
        <f t="shared" si="0"/>
        <v>0</v>
      </c>
      <c r="K133" s="145"/>
      <c r="L133" s="27"/>
      <c r="M133" s="146" t="s">
        <v>1</v>
      </c>
      <c r="N133" s="147" t="s">
        <v>35</v>
      </c>
      <c r="O133" s="148">
        <v>0</v>
      </c>
      <c r="P133" s="148">
        <f t="shared" si="1"/>
        <v>0</v>
      </c>
      <c r="Q133" s="148">
        <v>0</v>
      </c>
      <c r="R133" s="148">
        <f t="shared" si="2"/>
        <v>0</v>
      </c>
      <c r="S133" s="148">
        <v>0</v>
      </c>
      <c r="T133" s="149">
        <f t="shared" si="3"/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152</v>
      </c>
      <c r="AT133" s="150" t="s">
        <v>123</v>
      </c>
      <c r="AU133" s="150" t="s">
        <v>80</v>
      </c>
      <c r="AY133" s="14" t="s">
        <v>120</v>
      </c>
      <c r="BE133" s="151">
        <f t="shared" si="4"/>
        <v>0</v>
      </c>
      <c r="BF133" s="151">
        <f t="shared" si="5"/>
        <v>0</v>
      </c>
      <c r="BG133" s="151">
        <f t="shared" si="6"/>
        <v>0</v>
      </c>
      <c r="BH133" s="151">
        <f t="shared" si="7"/>
        <v>0</v>
      </c>
      <c r="BI133" s="151">
        <f t="shared" si="8"/>
        <v>0</v>
      </c>
      <c r="BJ133" s="14" t="s">
        <v>78</v>
      </c>
      <c r="BK133" s="151">
        <f t="shared" si="9"/>
        <v>0</v>
      </c>
      <c r="BL133" s="14" t="s">
        <v>152</v>
      </c>
      <c r="BM133" s="150" t="s">
        <v>307</v>
      </c>
    </row>
    <row r="134" spans="1:65" s="2" customFormat="1" ht="21.75" customHeight="1">
      <c r="A134" s="26"/>
      <c r="B134" s="138"/>
      <c r="C134" s="139" t="s">
        <v>239</v>
      </c>
      <c r="D134" s="139" t="s">
        <v>123</v>
      </c>
      <c r="E134" s="140" t="s">
        <v>339</v>
      </c>
      <c r="F134" s="141" t="s">
        <v>340</v>
      </c>
      <c r="G134" s="142" t="s">
        <v>151</v>
      </c>
      <c r="H134" s="143">
        <v>104.88</v>
      </c>
      <c r="I134" s="144"/>
      <c r="J134" s="144">
        <f t="shared" si="0"/>
        <v>0</v>
      </c>
      <c r="K134" s="145"/>
      <c r="L134" s="27"/>
      <c r="M134" s="146" t="s">
        <v>1</v>
      </c>
      <c r="N134" s="147" t="s">
        <v>35</v>
      </c>
      <c r="O134" s="148">
        <v>0</v>
      </c>
      <c r="P134" s="148">
        <f t="shared" si="1"/>
        <v>0</v>
      </c>
      <c r="Q134" s="148">
        <v>0</v>
      </c>
      <c r="R134" s="148">
        <f t="shared" si="2"/>
        <v>0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152</v>
      </c>
      <c r="AT134" s="150" t="s">
        <v>123</v>
      </c>
      <c r="AU134" s="150" t="s">
        <v>80</v>
      </c>
      <c r="AY134" s="14" t="s">
        <v>120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78</v>
      </c>
      <c r="BK134" s="151">
        <f t="shared" si="9"/>
        <v>0</v>
      </c>
      <c r="BL134" s="14" t="s">
        <v>152</v>
      </c>
      <c r="BM134" s="150" t="s">
        <v>310</v>
      </c>
    </row>
    <row r="135" spans="1:65" s="2" customFormat="1" ht="16.5" customHeight="1">
      <c r="A135" s="26"/>
      <c r="B135" s="138"/>
      <c r="C135" s="156" t="s">
        <v>313</v>
      </c>
      <c r="D135" s="156" t="s">
        <v>289</v>
      </c>
      <c r="E135" s="157" t="s">
        <v>341</v>
      </c>
      <c r="F135" s="158" t="s">
        <v>342</v>
      </c>
      <c r="G135" s="159" t="s">
        <v>126</v>
      </c>
      <c r="H135" s="160">
        <v>2.2149999999999999</v>
      </c>
      <c r="I135" s="161"/>
      <c r="J135" s="161">
        <f t="shared" si="0"/>
        <v>0</v>
      </c>
      <c r="K135" s="162"/>
      <c r="L135" s="163"/>
      <c r="M135" s="164" t="s">
        <v>1</v>
      </c>
      <c r="N135" s="165" t="s">
        <v>35</v>
      </c>
      <c r="O135" s="148">
        <v>0</v>
      </c>
      <c r="P135" s="148">
        <f t="shared" si="1"/>
        <v>0</v>
      </c>
      <c r="Q135" s="148">
        <v>0</v>
      </c>
      <c r="R135" s="148">
        <f t="shared" si="2"/>
        <v>0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232</v>
      </c>
      <c r="AT135" s="150" t="s">
        <v>289</v>
      </c>
      <c r="AU135" s="150" t="s">
        <v>80</v>
      </c>
      <c r="AY135" s="14" t="s">
        <v>120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78</v>
      </c>
      <c r="BK135" s="151">
        <f t="shared" si="9"/>
        <v>0</v>
      </c>
      <c r="BL135" s="14" t="s">
        <v>152</v>
      </c>
      <c r="BM135" s="150" t="s">
        <v>316</v>
      </c>
    </row>
    <row r="136" spans="1:65" s="2" customFormat="1" ht="21.75" customHeight="1">
      <c r="A136" s="26"/>
      <c r="B136" s="138"/>
      <c r="C136" s="139" t="s">
        <v>243</v>
      </c>
      <c r="D136" s="139" t="s">
        <v>123</v>
      </c>
      <c r="E136" s="140" t="s">
        <v>343</v>
      </c>
      <c r="F136" s="141" t="s">
        <v>344</v>
      </c>
      <c r="G136" s="142" t="s">
        <v>143</v>
      </c>
      <c r="H136" s="143">
        <v>993.6</v>
      </c>
      <c r="I136" s="144"/>
      <c r="J136" s="144">
        <f t="shared" si="0"/>
        <v>0</v>
      </c>
      <c r="K136" s="145"/>
      <c r="L136" s="27"/>
      <c r="M136" s="146" t="s">
        <v>1</v>
      </c>
      <c r="N136" s="147" t="s">
        <v>35</v>
      </c>
      <c r="O136" s="148">
        <v>0</v>
      </c>
      <c r="P136" s="148">
        <f t="shared" si="1"/>
        <v>0</v>
      </c>
      <c r="Q136" s="148">
        <v>0</v>
      </c>
      <c r="R136" s="148">
        <f t="shared" si="2"/>
        <v>0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152</v>
      </c>
      <c r="AT136" s="150" t="s">
        <v>123</v>
      </c>
      <c r="AU136" s="150" t="s">
        <v>80</v>
      </c>
      <c r="AY136" s="14" t="s">
        <v>120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78</v>
      </c>
      <c r="BK136" s="151">
        <f t="shared" si="9"/>
        <v>0</v>
      </c>
      <c r="BL136" s="14" t="s">
        <v>152</v>
      </c>
      <c r="BM136" s="150" t="s">
        <v>319</v>
      </c>
    </row>
    <row r="137" spans="1:65" s="2" customFormat="1" ht="16.5" customHeight="1">
      <c r="A137" s="26"/>
      <c r="B137" s="138"/>
      <c r="C137" s="156" t="s">
        <v>324</v>
      </c>
      <c r="D137" s="156" t="s">
        <v>289</v>
      </c>
      <c r="E137" s="157" t="s">
        <v>345</v>
      </c>
      <c r="F137" s="158" t="s">
        <v>346</v>
      </c>
      <c r="G137" s="159" t="s">
        <v>126</v>
      </c>
      <c r="H137" s="160">
        <v>6.4390000000000001</v>
      </c>
      <c r="I137" s="161"/>
      <c r="J137" s="161">
        <f t="shared" si="0"/>
        <v>0</v>
      </c>
      <c r="K137" s="162"/>
      <c r="L137" s="163"/>
      <c r="M137" s="164" t="s">
        <v>1</v>
      </c>
      <c r="N137" s="165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232</v>
      </c>
      <c r="AT137" s="150" t="s">
        <v>289</v>
      </c>
      <c r="AU137" s="150" t="s">
        <v>80</v>
      </c>
      <c r="AY137" s="14" t="s">
        <v>120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78</v>
      </c>
      <c r="BK137" s="151">
        <f t="shared" si="9"/>
        <v>0</v>
      </c>
      <c r="BL137" s="14" t="s">
        <v>152</v>
      </c>
      <c r="BM137" s="150" t="s">
        <v>326</v>
      </c>
    </row>
    <row r="138" spans="1:65" s="2" customFormat="1" ht="21.75" customHeight="1">
      <c r="A138" s="26"/>
      <c r="B138" s="138"/>
      <c r="C138" s="139" t="s">
        <v>246</v>
      </c>
      <c r="D138" s="139" t="s">
        <v>123</v>
      </c>
      <c r="E138" s="140" t="s">
        <v>347</v>
      </c>
      <c r="F138" s="141" t="s">
        <v>348</v>
      </c>
      <c r="G138" s="142" t="s">
        <v>143</v>
      </c>
      <c r="H138" s="143">
        <v>993.6</v>
      </c>
      <c r="I138" s="144"/>
      <c r="J138" s="144">
        <f t="shared" si="0"/>
        <v>0</v>
      </c>
      <c r="K138" s="145"/>
      <c r="L138" s="27"/>
      <c r="M138" s="146" t="s">
        <v>1</v>
      </c>
      <c r="N138" s="147" t="s">
        <v>35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152</v>
      </c>
      <c r="AT138" s="150" t="s">
        <v>123</v>
      </c>
      <c r="AU138" s="150" t="s">
        <v>80</v>
      </c>
      <c r="AY138" s="14" t="s">
        <v>120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78</v>
      </c>
      <c r="BK138" s="151">
        <f t="shared" si="9"/>
        <v>0</v>
      </c>
      <c r="BL138" s="14" t="s">
        <v>152</v>
      </c>
      <c r="BM138" s="150" t="s">
        <v>349</v>
      </c>
    </row>
    <row r="139" spans="1:65" s="2" customFormat="1" ht="21.75" customHeight="1">
      <c r="A139" s="26"/>
      <c r="B139" s="138"/>
      <c r="C139" s="139" t="s">
        <v>350</v>
      </c>
      <c r="D139" s="139" t="s">
        <v>123</v>
      </c>
      <c r="E139" s="140" t="s">
        <v>351</v>
      </c>
      <c r="F139" s="141" t="s">
        <v>352</v>
      </c>
      <c r="G139" s="142" t="s">
        <v>126</v>
      </c>
      <c r="H139" s="143">
        <v>8.6539999999999999</v>
      </c>
      <c r="I139" s="144"/>
      <c r="J139" s="144">
        <f t="shared" si="0"/>
        <v>0</v>
      </c>
      <c r="K139" s="145"/>
      <c r="L139" s="27"/>
      <c r="M139" s="146" t="s">
        <v>1</v>
      </c>
      <c r="N139" s="147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152</v>
      </c>
      <c r="AT139" s="150" t="s">
        <v>123</v>
      </c>
      <c r="AU139" s="150" t="s">
        <v>80</v>
      </c>
      <c r="AY139" s="14" t="s">
        <v>120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78</v>
      </c>
      <c r="BK139" s="151">
        <f t="shared" si="9"/>
        <v>0</v>
      </c>
      <c r="BL139" s="14" t="s">
        <v>152</v>
      </c>
      <c r="BM139" s="150" t="s">
        <v>353</v>
      </c>
    </row>
    <row r="140" spans="1:65" s="2" customFormat="1" ht="16.5" customHeight="1">
      <c r="A140" s="26"/>
      <c r="B140" s="138"/>
      <c r="C140" s="139" t="s">
        <v>249</v>
      </c>
      <c r="D140" s="139" t="s">
        <v>123</v>
      </c>
      <c r="E140" s="140" t="s">
        <v>354</v>
      </c>
      <c r="F140" s="141" t="s">
        <v>355</v>
      </c>
      <c r="G140" s="142" t="s">
        <v>143</v>
      </c>
      <c r="H140" s="143">
        <v>13.64</v>
      </c>
      <c r="I140" s="144"/>
      <c r="J140" s="144">
        <f t="shared" si="0"/>
        <v>0</v>
      </c>
      <c r="K140" s="145"/>
      <c r="L140" s="27"/>
      <c r="M140" s="146" t="s">
        <v>1</v>
      </c>
      <c r="N140" s="147" t="s">
        <v>35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152</v>
      </c>
      <c r="AT140" s="150" t="s">
        <v>123</v>
      </c>
      <c r="AU140" s="150" t="s">
        <v>80</v>
      </c>
      <c r="AY140" s="14" t="s">
        <v>120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78</v>
      </c>
      <c r="BK140" s="151">
        <f t="shared" si="9"/>
        <v>0</v>
      </c>
      <c r="BL140" s="14" t="s">
        <v>152</v>
      </c>
      <c r="BM140" s="150" t="s">
        <v>356</v>
      </c>
    </row>
    <row r="141" spans="1:65" s="2" customFormat="1" ht="21.75" customHeight="1">
      <c r="A141" s="26"/>
      <c r="B141" s="138"/>
      <c r="C141" s="139" t="s">
        <v>357</v>
      </c>
      <c r="D141" s="139" t="s">
        <v>123</v>
      </c>
      <c r="E141" s="140" t="s">
        <v>358</v>
      </c>
      <c r="F141" s="141" t="s">
        <v>359</v>
      </c>
      <c r="G141" s="142" t="s">
        <v>160</v>
      </c>
      <c r="H141" s="143">
        <v>4.97</v>
      </c>
      <c r="I141" s="144"/>
      <c r="J141" s="144">
        <f t="shared" si="0"/>
        <v>0</v>
      </c>
      <c r="K141" s="145"/>
      <c r="L141" s="27"/>
      <c r="M141" s="146" t="s">
        <v>1</v>
      </c>
      <c r="N141" s="147" t="s">
        <v>35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152</v>
      </c>
      <c r="AT141" s="150" t="s">
        <v>123</v>
      </c>
      <c r="AU141" s="150" t="s">
        <v>80</v>
      </c>
      <c r="AY141" s="14" t="s">
        <v>120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78</v>
      </c>
      <c r="BK141" s="151">
        <f t="shared" si="9"/>
        <v>0</v>
      </c>
      <c r="BL141" s="14" t="s">
        <v>152</v>
      </c>
      <c r="BM141" s="150" t="s">
        <v>360</v>
      </c>
    </row>
    <row r="142" spans="1:65" s="12" customFormat="1" ht="22.65" customHeight="1">
      <c r="B142" s="126"/>
      <c r="D142" s="127" t="s">
        <v>69</v>
      </c>
      <c r="E142" s="136" t="s">
        <v>361</v>
      </c>
      <c r="F142" s="136" t="s">
        <v>362</v>
      </c>
      <c r="J142" s="137">
        <f>BK142</f>
        <v>0</v>
      </c>
      <c r="L142" s="126"/>
      <c r="M142" s="130"/>
      <c r="N142" s="131"/>
      <c r="O142" s="131"/>
      <c r="P142" s="132">
        <f>SUM(P143:P149)</f>
        <v>0</v>
      </c>
      <c r="Q142" s="131"/>
      <c r="R142" s="132">
        <f>SUM(R143:R149)</f>
        <v>0</v>
      </c>
      <c r="S142" s="131"/>
      <c r="T142" s="133">
        <f>SUM(T143:T149)</f>
        <v>0</v>
      </c>
      <c r="AR142" s="127" t="s">
        <v>80</v>
      </c>
      <c r="AT142" s="134" t="s">
        <v>69</v>
      </c>
      <c r="AU142" s="134" t="s">
        <v>78</v>
      </c>
      <c r="AY142" s="127" t="s">
        <v>120</v>
      </c>
      <c r="BK142" s="135">
        <f>SUM(BK143:BK149)</f>
        <v>0</v>
      </c>
    </row>
    <row r="143" spans="1:65" s="2" customFormat="1" ht="21.75" customHeight="1">
      <c r="A143" s="26"/>
      <c r="B143" s="138"/>
      <c r="C143" s="139" t="s">
        <v>254</v>
      </c>
      <c r="D143" s="139" t="s">
        <v>123</v>
      </c>
      <c r="E143" s="140" t="s">
        <v>363</v>
      </c>
      <c r="F143" s="141" t="s">
        <v>364</v>
      </c>
      <c r="G143" s="142" t="s">
        <v>151</v>
      </c>
      <c r="H143" s="143">
        <v>110</v>
      </c>
      <c r="I143" s="144"/>
      <c r="J143" s="144">
        <f t="shared" ref="J143:J149" si="10">ROUND(I143*H143,2)</f>
        <v>0</v>
      </c>
      <c r="K143" s="145"/>
      <c r="L143" s="27"/>
      <c r="M143" s="146" t="s">
        <v>1</v>
      </c>
      <c r="N143" s="147" t="s">
        <v>35</v>
      </c>
      <c r="O143" s="148">
        <v>0</v>
      </c>
      <c r="P143" s="148">
        <f t="shared" ref="P143:P149" si="11">O143*H143</f>
        <v>0</v>
      </c>
      <c r="Q143" s="148">
        <v>0</v>
      </c>
      <c r="R143" s="148">
        <f t="shared" ref="R143:R149" si="12">Q143*H143</f>
        <v>0</v>
      </c>
      <c r="S143" s="148">
        <v>0</v>
      </c>
      <c r="T143" s="149">
        <f t="shared" ref="T143:T149" si="13"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50" t="s">
        <v>152</v>
      </c>
      <c r="AT143" s="150" t="s">
        <v>123</v>
      </c>
      <c r="AU143" s="150" t="s">
        <v>80</v>
      </c>
      <c r="AY143" s="14" t="s">
        <v>120</v>
      </c>
      <c r="BE143" s="151">
        <f t="shared" ref="BE143:BE149" si="14">IF(N143="základní",J143,0)</f>
        <v>0</v>
      </c>
      <c r="BF143" s="151">
        <f t="shared" ref="BF143:BF149" si="15">IF(N143="snížená",J143,0)</f>
        <v>0</v>
      </c>
      <c r="BG143" s="151">
        <f t="shared" ref="BG143:BG149" si="16">IF(N143="zákl. přenesená",J143,0)</f>
        <v>0</v>
      </c>
      <c r="BH143" s="151">
        <f t="shared" ref="BH143:BH149" si="17">IF(N143="sníž. přenesená",J143,0)</f>
        <v>0</v>
      </c>
      <c r="BI143" s="151">
        <f t="shared" ref="BI143:BI149" si="18">IF(N143="nulová",J143,0)</f>
        <v>0</v>
      </c>
      <c r="BJ143" s="14" t="s">
        <v>78</v>
      </c>
      <c r="BK143" s="151">
        <f t="shared" ref="BK143:BK149" si="19">ROUND(I143*H143,2)</f>
        <v>0</v>
      </c>
      <c r="BL143" s="14" t="s">
        <v>152</v>
      </c>
      <c r="BM143" s="150" t="s">
        <v>365</v>
      </c>
    </row>
    <row r="144" spans="1:65" s="2" customFormat="1" ht="16.5" customHeight="1">
      <c r="A144" s="26"/>
      <c r="B144" s="138"/>
      <c r="C144" s="139" t="s">
        <v>366</v>
      </c>
      <c r="D144" s="139" t="s">
        <v>123</v>
      </c>
      <c r="E144" s="140" t="s">
        <v>367</v>
      </c>
      <c r="F144" s="141" t="s">
        <v>368</v>
      </c>
      <c r="G144" s="142" t="s">
        <v>151</v>
      </c>
      <c r="H144" s="143">
        <v>15.8</v>
      </c>
      <c r="I144" s="144"/>
      <c r="J144" s="144">
        <f t="shared" si="10"/>
        <v>0</v>
      </c>
      <c r="K144" s="145"/>
      <c r="L144" s="27"/>
      <c r="M144" s="146" t="s">
        <v>1</v>
      </c>
      <c r="N144" s="147" t="s">
        <v>35</v>
      </c>
      <c r="O144" s="148">
        <v>0</v>
      </c>
      <c r="P144" s="148">
        <f t="shared" si="11"/>
        <v>0</v>
      </c>
      <c r="Q144" s="148">
        <v>0</v>
      </c>
      <c r="R144" s="148">
        <f t="shared" si="12"/>
        <v>0</v>
      </c>
      <c r="S144" s="148">
        <v>0</v>
      </c>
      <c r="T144" s="149">
        <f t="shared" si="13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152</v>
      </c>
      <c r="AT144" s="150" t="s">
        <v>123</v>
      </c>
      <c r="AU144" s="150" t="s">
        <v>80</v>
      </c>
      <c r="AY144" s="14" t="s">
        <v>120</v>
      </c>
      <c r="BE144" s="151">
        <f t="shared" si="14"/>
        <v>0</v>
      </c>
      <c r="BF144" s="151">
        <f t="shared" si="15"/>
        <v>0</v>
      </c>
      <c r="BG144" s="151">
        <f t="shared" si="16"/>
        <v>0</v>
      </c>
      <c r="BH144" s="151">
        <f t="shared" si="17"/>
        <v>0</v>
      </c>
      <c r="BI144" s="151">
        <f t="shared" si="18"/>
        <v>0</v>
      </c>
      <c r="BJ144" s="14" t="s">
        <v>78</v>
      </c>
      <c r="BK144" s="151">
        <f t="shared" si="19"/>
        <v>0</v>
      </c>
      <c r="BL144" s="14" t="s">
        <v>152</v>
      </c>
      <c r="BM144" s="150" t="s">
        <v>369</v>
      </c>
    </row>
    <row r="145" spans="1:65" s="2" customFormat="1" ht="21.75" customHeight="1">
      <c r="A145" s="26"/>
      <c r="B145" s="138"/>
      <c r="C145" s="139" t="s">
        <v>260</v>
      </c>
      <c r="D145" s="139" t="s">
        <v>123</v>
      </c>
      <c r="E145" s="140" t="s">
        <v>370</v>
      </c>
      <c r="F145" s="141" t="s">
        <v>371</v>
      </c>
      <c r="G145" s="142" t="s">
        <v>151</v>
      </c>
      <c r="H145" s="143">
        <v>15.8</v>
      </c>
      <c r="I145" s="144"/>
      <c r="J145" s="144">
        <f t="shared" si="10"/>
        <v>0</v>
      </c>
      <c r="K145" s="145"/>
      <c r="L145" s="27"/>
      <c r="M145" s="146" t="s">
        <v>1</v>
      </c>
      <c r="N145" s="147" t="s">
        <v>35</v>
      </c>
      <c r="O145" s="148">
        <v>0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152</v>
      </c>
      <c r="AT145" s="150" t="s">
        <v>123</v>
      </c>
      <c r="AU145" s="150" t="s">
        <v>80</v>
      </c>
      <c r="AY145" s="14" t="s">
        <v>120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78</v>
      </c>
      <c r="BK145" s="151">
        <f t="shared" si="19"/>
        <v>0</v>
      </c>
      <c r="BL145" s="14" t="s">
        <v>152</v>
      </c>
      <c r="BM145" s="150" t="s">
        <v>372</v>
      </c>
    </row>
    <row r="146" spans="1:65" s="2" customFormat="1" ht="16.5" customHeight="1">
      <c r="A146" s="26"/>
      <c r="B146" s="138"/>
      <c r="C146" s="139" t="s">
        <v>373</v>
      </c>
      <c r="D146" s="139" t="s">
        <v>123</v>
      </c>
      <c r="E146" s="140" t="s">
        <v>374</v>
      </c>
      <c r="F146" s="141" t="s">
        <v>375</v>
      </c>
      <c r="G146" s="142" t="s">
        <v>151</v>
      </c>
      <c r="H146" s="143">
        <v>138</v>
      </c>
      <c r="I146" s="144"/>
      <c r="J146" s="144">
        <f t="shared" si="10"/>
        <v>0</v>
      </c>
      <c r="K146" s="145"/>
      <c r="L146" s="27"/>
      <c r="M146" s="146" t="s">
        <v>1</v>
      </c>
      <c r="N146" s="147" t="s">
        <v>35</v>
      </c>
      <c r="O146" s="148">
        <v>0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152</v>
      </c>
      <c r="AT146" s="150" t="s">
        <v>123</v>
      </c>
      <c r="AU146" s="150" t="s">
        <v>80</v>
      </c>
      <c r="AY146" s="14" t="s">
        <v>120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78</v>
      </c>
      <c r="BK146" s="151">
        <f t="shared" si="19"/>
        <v>0</v>
      </c>
      <c r="BL146" s="14" t="s">
        <v>152</v>
      </c>
      <c r="BM146" s="150" t="s">
        <v>376</v>
      </c>
    </row>
    <row r="147" spans="1:65" s="2" customFormat="1" ht="21.75" customHeight="1">
      <c r="A147" s="26"/>
      <c r="B147" s="138"/>
      <c r="C147" s="139" t="s">
        <v>263</v>
      </c>
      <c r="D147" s="139" t="s">
        <v>123</v>
      </c>
      <c r="E147" s="140" t="s">
        <v>377</v>
      </c>
      <c r="F147" s="141" t="s">
        <v>378</v>
      </c>
      <c r="G147" s="142" t="s">
        <v>270</v>
      </c>
      <c r="H147" s="143">
        <v>6</v>
      </c>
      <c r="I147" s="144"/>
      <c r="J147" s="144">
        <f t="shared" si="10"/>
        <v>0</v>
      </c>
      <c r="K147" s="145"/>
      <c r="L147" s="27"/>
      <c r="M147" s="146" t="s">
        <v>1</v>
      </c>
      <c r="N147" s="147" t="s">
        <v>35</v>
      </c>
      <c r="O147" s="148">
        <v>0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152</v>
      </c>
      <c r="AT147" s="150" t="s">
        <v>123</v>
      </c>
      <c r="AU147" s="150" t="s">
        <v>80</v>
      </c>
      <c r="AY147" s="14" t="s">
        <v>120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78</v>
      </c>
      <c r="BK147" s="151">
        <f t="shared" si="19"/>
        <v>0</v>
      </c>
      <c r="BL147" s="14" t="s">
        <v>152</v>
      </c>
      <c r="BM147" s="150" t="s">
        <v>379</v>
      </c>
    </row>
    <row r="148" spans="1:65" s="2" customFormat="1" ht="21.75" customHeight="1">
      <c r="A148" s="26"/>
      <c r="B148" s="138"/>
      <c r="C148" s="139" t="s">
        <v>380</v>
      </c>
      <c r="D148" s="139" t="s">
        <v>123</v>
      </c>
      <c r="E148" s="140" t="s">
        <v>381</v>
      </c>
      <c r="F148" s="141" t="s">
        <v>382</v>
      </c>
      <c r="G148" s="142" t="s">
        <v>151</v>
      </c>
      <c r="H148" s="143">
        <v>13.2</v>
      </c>
      <c r="I148" s="144"/>
      <c r="J148" s="144">
        <f t="shared" si="10"/>
        <v>0</v>
      </c>
      <c r="K148" s="145"/>
      <c r="L148" s="27"/>
      <c r="M148" s="146" t="s">
        <v>1</v>
      </c>
      <c r="N148" s="147" t="s">
        <v>35</v>
      </c>
      <c r="O148" s="148">
        <v>0</v>
      </c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152</v>
      </c>
      <c r="AT148" s="150" t="s">
        <v>123</v>
      </c>
      <c r="AU148" s="150" t="s">
        <v>80</v>
      </c>
      <c r="AY148" s="14" t="s">
        <v>120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78</v>
      </c>
      <c r="BK148" s="151">
        <f t="shared" si="19"/>
        <v>0</v>
      </c>
      <c r="BL148" s="14" t="s">
        <v>152</v>
      </c>
      <c r="BM148" s="150" t="s">
        <v>383</v>
      </c>
    </row>
    <row r="149" spans="1:65" s="2" customFormat="1" ht="21.75" customHeight="1">
      <c r="A149" s="26"/>
      <c r="B149" s="138"/>
      <c r="C149" s="139" t="s">
        <v>267</v>
      </c>
      <c r="D149" s="139" t="s">
        <v>123</v>
      </c>
      <c r="E149" s="140" t="s">
        <v>384</v>
      </c>
      <c r="F149" s="141" t="s">
        <v>385</v>
      </c>
      <c r="G149" s="142" t="s">
        <v>160</v>
      </c>
      <c r="H149" s="143">
        <v>0.67900000000000005</v>
      </c>
      <c r="I149" s="144"/>
      <c r="J149" s="144">
        <f t="shared" si="10"/>
        <v>0</v>
      </c>
      <c r="K149" s="145"/>
      <c r="L149" s="27"/>
      <c r="M149" s="146" t="s">
        <v>1</v>
      </c>
      <c r="N149" s="147" t="s">
        <v>35</v>
      </c>
      <c r="O149" s="148">
        <v>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152</v>
      </c>
      <c r="AT149" s="150" t="s">
        <v>123</v>
      </c>
      <c r="AU149" s="150" t="s">
        <v>80</v>
      </c>
      <c r="AY149" s="14" t="s">
        <v>120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78</v>
      </c>
      <c r="BK149" s="151">
        <f t="shared" si="19"/>
        <v>0</v>
      </c>
      <c r="BL149" s="14" t="s">
        <v>152</v>
      </c>
      <c r="BM149" s="150" t="s">
        <v>386</v>
      </c>
    </row>
    <row r="150" spans="1:65" s="12" customFormat="1" ht="22.65" customHeight="1">
      <c r="B150" s="126"/>
      <c r="D150" s="127" t="s">
        <v>69</v>
      </c>
      <c r="E150" s="136" t="s">
        <v>387</v>
      </c>
      <c r="F150" s="136" t="s">
        <v>388</v>
      </c>
      <c r="J150" s="137">
        <f>BK150</f>
        <v>0</v>
      </c>
      <c r="L150" s="126"/>
      <c r="M150" s="130"/>
      <c r="N150" s="131"/>
      <c r="O150" s="131"/>
      <c r="P150" s="132">
        <f>P151</f>
        <v>0</v>
      </c>
      <c r="Q150" s="131"/>
      <c r="R150" s="132">
        <f>R151</f>
        <v>0</v>
      </c>
      <c r="S150" s="131"/>
      <c r="T150" s="133">
        <f>T151</f>
        <v>0</v>
      </c>
      <c r="AR150" s="127" t="s">
        <v>80</v>
      </c>
      <c r="AT150" s="134" t="s">
        <v>69</v>
      </c>
      <c r="AU150" s="134" t="s">
        <v>78</v>
      </c>
      <c r="AY150" s="127" t="s">
        <v>120</v>
      </c>
      <c r="BK150" s="135">
        <f>BK151</f>
        <v>0</v>
      </c>
    </row>
    <row r="151" spans="1:65" s="2" customFormat="1" ht="21.75" customHeight="1">
      <c r="A151" s="26"/>
      <c r="B151" s="138"/>
      <c r="C151" s="139" t="s">
        <v>389</v>
      </c>
      <c r="D151" s="139" t="s">
        <v>123</v>
      </c>
      <c r="E151" s="140" t="s">
        <v>390</v>
      </c>
      <c r="F151" s="141" t="s">
        <v>391</v>
      </c>
      <c r="G151" s="142" t="s">
        <v>143</v>
      </c>
      <c r="H151" s="143">
        <v>993.6</v>
      </c>
      <c r="I151" s="144"/>
      <c r="J151" s="144">
        <f>ROUND(I151*H151,2)</f>
        <v>0</v>
      </c>
      <c r="K151" s="145"/>
      <c r="L151" s="27"/>
      <c r="M151" s="146" t="s">
        <v>1</v>
      </c>
      <c r="N151" s="147" t="s">
        <v>35</v>
      </c>
      <c r="O151" s="148">
        <v>0</v>
      </c>
      <c r="P151" s="148">
        <f>O151*H151</f>
        <v>0</v>
      </c>
      <c r="Q151" s="148">
        <v>0</v>
      </c>
      <c r="R151" s="148">
        <f>Q151*H151</f>
        <v>0</v>
      </c>
      <c r="S151" s="148">
        <v>0</v>
      </c>
      <c r="T151" s="149">
        <f>S151*H151</f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152</v>
      </c>
      <c r="AT151" s="150" t="s">
        <v>123</v>
      </c>
      <c r="AU151" s="150" t="s">
        <v>80</v>
      </c>
      <c r="AY151" s="14" t="s">
        <v>120</v>
      </c>
      <c r="BE151" s="151">
        <f>IF(N151="základní",J151,0)</f>
        <v>0</v>
      </c>
      <c r="BF151" s="151">
        <f>IF(N151="snížená",J151,0)</f>
        <v>0</v>
      </c>
      <c r="BG151" s="151">
        <f>IF(N151="zákl. přenesená",J151,0)</f>
        <v>0</v>
      </c>
      <c r="BH151" s="151">
        <f>IF(N151="sníž. přenesená",J151,0)</f>
        <v>0</v>
      </c>
      <c r="BI151" s="151">
        <f>IF(N151="nulová",J151,0)</f>
        <v>0</v>
      </c>
      <c r="BJ151" s="14" t="s">
        <v>78</v>
      </c>
      <c r="BK151" s="151">
        <f>ROUND(I151*H151,2)</f>
        <v>0</v>
      </c>
      <c r="BL151" s="14" t="s">
        <v>152</v>
      </c>
      <c r="BM151" s="150" t="s">
        <v>392</v>
      </c>
    </row>
    <row r="152" spans="1:65" s="12" customFormat="1" ht="22.65" customHeight="1">
      <c r="B152" s="126"/>
      <c r="D152" s="127" t="s">
        <v>69</v>
      </c>
      <c r="E152" s="136" t="s">
        <v>179</v>
      </c>
      <c r="F152" s="136" t="s">
        <v>180</v>
      </c>
      <c r="J152" s="137">
        <f>BK152</f>
        <v>0</v>
      </c>
      <c r="L152" s="126"/>
      <c r="M152" s="130"/>
      <c r="N152" s="131"/>
      <c r="O152" s="131"/>
      <c r="P152" s="132">
        <f>P153</f>
        <v>0</v>
      </c>
      <c r="Q152" s="131"/>
      <c r="R152" s="132">
        <f>R153</f>
        <v>0</v>
      </c>
      <c r="S152" s="131"/>
      <c r="T152" s="133">
        <f>T153</f>
        <v>0</v>
      </c>
      <c r="AR152" s="127" t="s">
        <v>80</v>
      </c>
      <c r="AT152" s="134" t="s">
        <v>69</v>
      </c>
      <c r="AU152" s="134" t="s">
        <v>78</v>
      </c>
      <c r="AY152" s="127" t="s">
        <v>120</v>
      </c>
      <c r="BK152" s="135">
        <f>BK153</f>
        <v>0</v>
      </c>
    </row>
    <row r="153" spans="1:65" s="2" customFormat="1" ht="16.5" customHeight="1">
      <c r="A153" s="26"/>
      <c r="B153" s="138"/>
      <c r="C153" s="139" t="s">
        <v>271</v>
      </c>
      <c r="D153" s="139" t="s">
        <v>123</v>
      </c>
      <c r="E153" s="140" t="s">
        <v>393</v>
      </c>
      <c r="F153" s="141" t="s">
        <v>394</v>
      </c>
      <c r="G153" s="142" t="s">
        <v>151</v>
      </c>
      <c r="H153" s="143">
        <v>67.75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35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152</v>
      </c>
      <c r="AT153" s="150" t="s">
        <v>123</v>
      </c>
      <c r="AU153" s="150" t="s">
        <v>80</v>
      </c>
      <c r="AY153" s="14" t="s">
        <v>120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4" t="s">
        <v>78</v>
      </c>
      <c r="BK153" s="151">
        <f>ROUND(I153*H153,2)</f>
        <v>0</v>
      </c>
      <c r="BL153" s="14" t="s">
        <v>152</v>
      </c>
      <c r="BM153" s="150" t="s">
        <v>395</v>
      </c>
    </row>
    <row r="154" spans="1:65" s="12" customFormat="1" ht="22.65" customHeight="1">
      <c r="B154" s="126"/>
      <c r="D154" s="127" t="s">
        <v>69</v>
      </c>
      <c r="E154" s="136" t="s">
        <v>283</v>
      </c>
      <c r="F154" s="136" t="s">
        <v>284</v>
      </c>
      <c r="J154" s="137">
        <f>BK154</f>
        <v>0</v>
      </c>
      <c r="L154" s="126"/>
      <c r="M154" s="130"/>
      <c r="N154" s="131"/>
      <c r="O154" s="131"/>
      <c r="P154" s="132">
        <f>SUM(P155:P157)</f>
        <v>0</v>
      </c>
      <c r="Q154" s="131"/>
      <c r="R154" s="132">
        <f>SUM(R155:R157)</f>
        <v>0</v>
      </c>
      <c r="S154" s="131"/>
      <c r="T154" s="133">
        <f>SUM(T155:T157)</f>
        <v>0</v>
      </c>
      <c r="AR154" s="127" t="s">
        <v>80</v>
      </c>
      <c r="AT154" s="134" t="s">
        <v>69</v>
      </c>
      <c r="AU154" s="134" t="s">
        <v>78</v>
      </c>
      <c r="AY154" s="127" t="s">
        <v>120</v>
      </c>
      <c r="BK154" s="135">
        <f>SUM(BK155:BK157)</f>
        <v>0</v>
      </c>
    </row>
    <row r="155" spans="1:65" s="2" customFormat="1" ht="16.5" customHeight="1">
      <c r="A155" s="26"/>
      <c r="B155" s="138"/>
      <c r="C155" s="139" t="s">
        <v>396</v>
      </c>
      <c r="D155" s="139" t="s">
        <v>123</v>
      </c>
      <c r="E155" s="140" t="s">
        <v>397</v>
      </c>
      <c r="F155" s="141" t="s">
        <v>398</v>
      </c>
      <c r="G155" s="142" t="s">
        <v>399</v>
      </c>
      <c r="H155" s="143">
        <v>62</v>
      </c>
      <c r="I155" s="144"/>
      <c r="J155" s="144">
        <f>ROUND(I155*H155,2)</f>
        <v>0</v>
      </c>
      <c r="K155" s="145"/>
      <c r="L155" s="27"/>
      <c r="M155" s="146" t="s">
        <v>1</v>
      </c>
      <c r="N155" s="147" t="s">
        <v>35</v>
      </c>
      <c r="O155" s="148">
        <v>0</v>
      </c>
      <c r="P155" s="148">
        <f>O155*H155</f>
        <v>0</v>
      </c>
      <c r="Q155" s="148">
        <v>0</v>
      </c>
      <c r="R155" s="148">
        <f>Q155*H155</f>
        <v>0</v>
      </c>
      <c r="S155" s="148">
        <v>0</v>
      </c>
      <c r="T155" s="149">
        <f>S155*H155</f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152</v>
      </c>
      <c r="AT155" s="150" t="s">
        <v>123</v>
      </c>
      <c r="AU155" s="150" t="s">
        <v>80</v>
      </c>
      <c r="AY155" s="14" t="s">
        <v>120</v>
      </c>
      <c r="BE155" s="151">
        <f>IF(N155="základní",J155,0)</f>
        <v>0</v>
      </c>
      <c r="BF155" s="151">
        <f>IF(N155="snížená",J155,0)</f>
        <v>0</v>
      </c>
      <c r="BG155" s="151">
        <f>IF(N155="zákl. přenesená",J155,0)</f>
        <v>0</v>
      </c>
      <c r="BH155" s="151">
        <f>IF(N155="sníž. přenesená",J155,0)</f>
        <v>0</v>
      </c>
      <c r="BI155" s="151">
        <f>IF(N155="nulová",J155,0)</f>
        <v>0</v>
      </c>
      <c r="BJ155" s="14" t="s">
        <v>78</v>
      </c>
      <c r="BK155" s="151">
        <f>ROUND(I155*H155,2)</f>
        <v>0</v>
      </c>
      <c r="BL155" s="14" t="s">
        <v>152</v>
      </c>
      <c r="BM155" s="150" t="s">
        <v>400</v>
      </c>
    </row>
    <row r="156" spans="1:65" s="2" customFormat="1" ht="21.75" customHeight="1">
      <c r="A156" s="26"/>
      <c r="B156" s="138"/>
      <c r="C156" s="139" t="s">
        <v>401</v>
      </c>
      <c r="D156" s="139" t="s">
        <v>123</v>
      </c>
      <c r="E156" s="140" t="s">
        <v>402</v>
      </c>
      <c r="F156" s="141" t="s">
        <v>403</v>
      </c>
      <c r="G156" s="142" t="s">
        <v>143</v>
      </c>
      <c r="H156" s="143">
        <v>993.6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35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152</v>
      </c>
      <c r="AT156" s="150" t="s">
        <v>123</v>
      </c>
      <c r="AU156" s="150" t="s">
        <v>80</v>
      </c>
      <c r="AY156" s="14" t="s">
        <v>120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4" t="s">
        <v>78</v>
      </c>
      <c r="BK156" s="151">
        <f>ROUND(I156*H156,2)</f>
        <v>0</v>
      </c>
      <c r="BL156" s="14" t="s">
        <v>152</v>
      </c>
      <c r="BM156" s="150" t="s">
        <v>404</v>
      </c>
    </row>
    <row r="157" spans="1:65" s="2" customFormat="1" ht="21.75" customHeight="1">
      <c r="A157" s="26"/>
      <c r="B157" s="138"/>
      <c r="C157" s="156" t="s">
        <v>278</v>
      </c>
      <c r="D157" s="156" t="s">
        <v>289</v>
      </c>
      <c r="E157" s="157" t="s">
        <v>405</v>
      </c>
      <c r="F157" s="158" t="s">
        <v>488</v>
      </c>
      <c r="G157" s="159" t="s">
        <v>143</v>
      </c>
      <c r="H157" s="160">
        <v>1142.6400000000001</v>
      </c>
      <c r="I157" s="161"/>
      <c r="J157" s="161">
        <f>ROUND(I157*H157,2)</f>
        <v>0</v>
      </c>
      <c r="K157" s="162"/>
      <c r="L157" s="163"/>
      <c r="M157" s="164" t="s">
        <v>1</v>
      </c>
      <c r="N157" s="165" t="s">
        <v>35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232</v>
      </c>
      <c r="AT157" s="150" t="s">
        <v>289</v>
      </c>
      <c r="AU157" s="150" t="s">
        <v>80</v>
      </c>
      <c r="AY157" s="14" t="s">
        <v>120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78</v>
      </c>
      <c r="BK157" s="151">
        <f>ROUND(I157*H157,2)</f>
        <v>0</v>
      </c>
      <c r="BL157" s="14" t="s">
        <v>152</v>
      </c>
      <c r="BM157" s="150" t="s">
        <v>406</v>
      </c>
    </row>
    <row r="158" spans="1:65" s="12" customFormat="1" ht="25.95" customHeight="1">
      <c r="B158" s="126"/>
      <c r="D158" s="127" t="s">
        <v>69</v>
      </c>
      <c r="E158" s="128" t="s">
        <v>289</v>
      </c>
      <c r="F158" s="128" t="s">
        <v>407</v>
      </c>
      <c r="J158" s="129">
        <f>BK158</f>
        <v>0</v>
      </c>
      <c r="L158" s="126"/>
      <c r="M158" s="130"/>
      <c r="N158" s="131"/>
      <c r="O158" s="131"/>
      <c r="P158" s="132">
        <f>P159</f>
        <v>0</v>
      </c>
      <c r="Q158" s="131"/>
      <c r="R158" s="132">
        <f>R159</f>
        <v>0</v>
      </c>
      <c r="S158" s="131"/>
      <c r="T158" s="133">
        <f>T159</f>
        <v>0</v>
      </c>
      <c r="AR158" s="127" t="s">
        <v>130</v>
      </c>
      <c r="AT158" s="134" t="s">
        <v>69</v>
      </c>
      <c r="AU158" s="134" t="s">
        <v>70</v>
      </c>
      <c r="AY158" s="127" t="s">
        <v>120</v>
      </c>
      <c r="BK158" s="135">
        <f>BK159</f>
        <v>0</v>
      </c>
    </row>
    <row r="159" spans="1:65" s="12" customFormat="1" ht="22.65" customHeight="1">
      <c r="B159" s="126"/>
      <c r="D159" s="127" t="s">
        <v>69</v>
      </c>
      <c r="E159" s="136" t="s">
        <v>408</v>
      </c>
      <c r="F159" s="136" t="s">
        <v>409</v>
      </c>
      <c r="J159" s="137">
        <f>BK159</f>
        <v>0</v>
      </c>
      <c r="L159" s="126"/>
      <c r="M159" s="130"/>
      <c r="N159" s="131"/>
      <c r="O159" s="131"/>
      <c r="P159" s="132">
        <f>SUM(P160:P161)</f>
        <v>0</v>
      </c>
      <c r="Q159" s="131"/>
      <c r="R159" s="132">
        <f>SUM(R160:R161)</f>
        <v>0</v>
      </c>
      <c r="S159" s="131"/>
      <c r="T159" s="133">
        <f>SUM(T160:T161)</f>
        <v>0</v>
      </c>
      <c r="AR159" s="127" t="s">
        <v>130</v>
      </c>
      <c r="AT159" s="134" t="s">
        <v>69</v>
      </c>
      <c r="AU159" s="134" t="s">
        <v>78</v>
      </c>
      <c r="AY159" s="127" t="s">
        <v>120</v>
      </c>
      <c r="BK159" s="135">
        <f>SUM(BK160:BK161)</f>
        <v>0</v>
      </c>
    </row>
    <row r="160" spans="1:65" s="2" customFormat="1" ht="16.5" customHeight="1">
      <c r="A160" s="26"/>
      <c r="B160" s="138"/>
      <c r="C160" s="203" t="s">
        <v>282</v>
      </c>
      <c r="D160" s="203" t="s">
        <v>123</v>
      </c>
      <c r="E160" s="204" t="s">
        <v>410</v>
      </c>
      <c r="F160" s="205" t="s">
        <v>411</v>
      </c>
      <c r="G160" s="206" t="s">
        <v>217</v>
      </c>
      <c r="H160" s="207">
        <v>1</v>
      </c>
      <c r="I160" s="208"/>
      <c r="J160" s="208">
        <f>ROUND(I160*H160,2)</f>
        <v>0</v>
      </c>
      <c r="K160" s="145"/>
      <c r="L160" s="27"/>
      <c r="M160" s="146" t="s">
        <v>1</v>
      </c>
      <c r="N160" s="147" t="s">
        <v>35</v>
      </c>
      <c r="O160" s="148">
        <v>0</v>
      </c>
      <c r="P160" s="148">
        <f>O160*H160</f>
        <v>0</v>
      </c>
      <c r="Q160" s="148">
        <v>0</v>
      </c>
      <c r="R160" s="148">
        <f>Q160*H160</f>
        <v>0</v>
      </c>
      <c r="S160" s="148">
        <v>0</v>
      </c>
      <c r="T160" s="149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295</v>
      </c>
      <c r="AT160" s="150" t="s">
        <v>123</v>
      </c>
      <c r="AU160" s="150" t="s">
        <v>80</v>
      </c>
      <c r="AY160" s="14" t="s">
        <v>120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78</v>
      </c>
      <c r="BK160" s="151">
        <f>ROUND(I160*H160,2)</f>
        <v>0</v>
      </c>
      <c r="BL160" s="14" t="s">
        <v>295</v>
      </c>
      <c r="BM160" s="150" t="s">
        <v>412</v>
      </c>
    </row>
    <row r="161" spans="1:65" s="2" customFormat="1" ht="16.5" customHeight="1">
      <c r="A161" s="26"/>
      <c r="B161" s="138"/>
      <c r="C161" s="203" t="s">
        <v>413</v>
      </c>
      <c r="D161" s="203" t="s">
        <v>123</v>
      </c>
      <c r="E161" s="204" t="s">
        <v>414</v>
      </c>
      <c r="F161" s="205" t="s">
        <v>415</v>
      </c>
      <c r="G161" s="206" t="s">
        <v>217</v>
      </c>
      <c r="H161" s="207">
        <v>1</v>
      </c>
      <c r="I161" s="208"/>
      <c r="J161" s="208">
        <f>ROUND(I161*H161,2)</f>
        <v>0</v>
      </c>
      <c r="K161" s="145"/>
      <c r="L161" s="27"/>
      <c r="M161" s="152" t="s">
        <v>1</v>
      </c>
      <c r="N161" s="153" t="s">
        <v>35</v>
      </c>
      <c r="O161" s="154">
        <v>0</v>
      </c>
      <c r="P161" s="154">
        <f>O161*H161</f>
        <v>0</v>
      </c>
      <c r="Q161" s="154">
        <v>0</v>
      </c>
      <c r="R161" s="154">
        <f>Q161*H161</f>
        <v>0</v>
      </c>
      <c r="S161" s="154">
        <v>0</v>
      </c>
      <c r="T161" s="155">
        <f>S161*H161</f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295</v>
      </c>
      <c r="AT161" s="150" t="s">
        <v>123</v>
      </c>
      <c r="AU161" s="150" t="s">
        <v>80</v>
      </c>
      <c r="AY161" s="14" t="s">
        <v>120</v>
      </c>
      <c r="BE161" s="151">
        <f>IF(N161="základní",J161,0)</f>
        <v>0</v>
      </c>
      <c r="BF161" s="151">
        <f>IF(N161="snížená",J161,0)</f>
        <v>0</v>
      </c>
      <c r="BG161" s="151">
        <f>IF(N161="zákl. přenesená",J161,0)</f>
        <v>0</v>
      </c>
      <c r="BH161" s="151">
        <f>IF(N161="sníž. přenesená",J161,0)</f>
        <v>0</v>
      </c>
      <c r="BI161" s="151">
        <f>IF(N161="nulová",J161,0)</f>
        <v>0</v>
      </c>
      <c r="BJ161" s="14" t="s">
        <v>78</v>
      </c>
      <c r="BK161" s="151">
        <f>ROUND(I161*H161,2)</f>
        <v>0</v>
      </c>
      <c r="BL161" s="14" t="s">
        <v>295</v>
      </c>
      <c r="BM161" s="150" t="s">
        <v>416</v>
      </c>
    </row>
    <row r="162" spans="1:65" s="2" customFormat="1" ht="6.9" customHeight="1">
      <c r="A162" s="26"/>
      <c r="B162" s="41"/>
      <c r="C162" s="42"/>
      <c r="D162" s="42"/>
      <c r="E162" s="42"/>
      <c r="F162" s="42"/>
      <c r="G162" s="42"/>
      <c r="H162" s="42"/>
      <c r="I162" s="42"/>
      <c r="J162" s="42"/>
      <c r="K162" s="42"/>
      <c r="L162" s="27"/>
      <c r="M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</row>
  </sheetData>
  <autoFilter ref="C125:K161" xr:uid="{00000000-0009-0000-0000-000003000000}"/>
  <mergeCells count="8">
    <mergeCell ref="E116:H116"/>
    <mergeCell ref="E118:H118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61"/>
  <sheetViews>
    <sheetView showGridLines="0" topLeftCell="A146" workbookViewId="0">
      <selection activeCell="F160" sqref="F160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" style="1" customWidth="1"/>
    <col min="8" max="8" width="11.42578125" style="1" customWidth="1"/>
    <col min="9" max="10" width="20.140625" style="1" customWidth="1"/>
    <col min="11" max="11" width="20.140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1" spans="1:46">
      <c r="A1" s="87"/>
    </row>
    <row r="2" spans="1:46" s="1" customFormat="1" ht="36.9" customHeight="1">
      <c r="L2" s="195" t="s">
        <v>5</v>
      </c>
      <c r="M2" s="189"/>
      <c r="N2" s="189"/>
      <c r="O2" s="189"/>
      <c r="P2" s="189"/>
      <c r="Q2" s="189"/>
      <c r="R2" s="189"/>
      <c r="S2" s="189"/>
      <c r="T2" s="189"/>
      <c r="U2" s="189"/>
      <c r="V2" s="189"/>
      <c r="AT2" s="14" t="s">
        <v>89</v>
      </c>
    </row>
    <row r="3" spans="1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80</v>
      </c>
    </row>
    <row r="4" spans="1:46" s="1" customFormat="1" ht="24.9" customHeight="1">
      <c r="B4" s="17"/>
      <c r="D4" s="18" t="s">
        <v>90</v>
      </c>
      <c r="L4" s="17"/>
      <c r="M4" s="88" t="s">
        <v>10</v>
      </c>
      <c r="AT4" s="14" t="s">
        <v>3</v>
      </c>
    </row>
    <row r="5" spans="1:46" s="1" customFormat="1" ht="6.9" customHeight="1">
      <c r="B5" s="17"/>
      <c r="L5" s="17"/>
    </row>
    <row r="6" spans="1:46" s="1" customFormat="1" ht="12" customHeight="1">
      <c r="B6" s="17"/>
      <c r="D6" s="23" t="s">
        <v>14</v>
      </c>
      <c r="L6" s="17"/>
    </row>
    <row r="7" spans="1:46" s="1" customFormat="1" ht="16.5" customHeight="1">
      <c r="B7" s="17"/>
      <c r="E7" s="200" t="str">
        <f>'Rekapitulace stavby'!K6</f>
        <v>Rekonstrukce kravína na zimoviště masných krav - Jemčina</v>
      </c>
      <c r="F7" s="201"/>
      <c r="G7" s="201"/>
      <c r="H7" s="201"/>
      <c r="L7" s="17"/>
    </row>
    <row r="8" spans="1:46" s="2" customFormat="1" ht="12" customHeight="1">
      <c r="A8" s="26"/>
      <c r="B8" s="27"/>
      <c r="C8" s="26"/>
      <c r="D8" s="23" t="s">
        <v>91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6" t="s">
        <v>417</v>
      </c>
      <c r="F9" s="202"/>
      <c r="G9" s="202"/>
      <c r="H9" s="202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16</v>
      </c>
      <c r="E11" s="26"/>
      <c r="F11" s="21" t="s">
        <v>1</v>
      </c>
      <c r="G11" s="26"/>
      <c r="H11" s="26"/>
      <c r="I11" s="23" t="s">
        <v>17</v>
      </c>
      <c r="J11" s="21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18</v>
      </c>
      <c r="E12" s="26"/>
      <c r="F12" s="21" t="s">
        <v>19</v>
      </c>
      <c r="G12" s="26"/>
      <c r="H12" s="26"/>
      <c r="I12" s="23" t="s">
        <v>20</v>
      </c>
      <c r="J12" s="49"/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65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21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23</v>
      </c>
      <c r="F15" s="26"/>
      <c r="G15" s="26"/>
      <c r="H15" s="26"/>
      <c r="I15" s="23" t="s">
        <v>24</v>
      </c>
      <c r="J15" s="21"/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25</v>
      </c>
      <c r="E17" s="26"/>
      <c r="F17" s="26"/>
      <c r="G17" s="26"/>
      <c r="H17" s="26"/>
      <c r="I17" s="23" t="s">
        <v>22</v>
      </c>
      <c r="J17" s="21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24</v>
      </c>
      <c r="J18" s="21"/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22</v>
      </c>
      <c r="J20" s="21" t="str">
        <f>IF('Rekapitulace stavby'!AN16="","",'Rekapitulace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IF('Rekapitulace stavby'!E17="","",'Rekapitulace stavby'!E17)</f>
        <v xml:space="preserve"> </v>
      </c>
      <c r="F21" s="26"/>
      <c r="G21" s="26"/>
      <c r="H21" s="26"/>
      <c r="I21" s="23" t="s">
        <v>24</v>
      </c>
      <c r="J21" s="21" t="str">
        <f>IF('Rekapitulace stavby'!AN17="","",'Rekapitulace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28</v>
      </c>
      <c r="E23" s="26"/>
      <c r="F23" s="26"/>
      <c r="G23" s="26"/>
      <c r="H23" s="26"/>
      <c r="I23" s="23" t="s">
        <v>22</v>
      </c>
      <c r="J23" s="21" t="str">
        <f>IF('Rekapitulace stavby'!AN19="","",'Rekapitulace stavby'!AN19)</f>
        <v/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tr">
        <f>IF('Rekapitulace stavby'!E20="","",'Rekapitulace stavby'!E20)</f>
        <v xml:space="preserve"> </v>
      </c>
      <c r="F24" s="26"/>
      <c r="G24" s="26"/>
      <c r="H24" s="26"/>
      <c r="I24" s="23" t="s">
        <v>24</v>
      </c>
      <c r="J24" s="21" t="str">
        <f>IF('Rekapitulace stavby'!AN20="","",'Rekapitulace stavby'!AN20)</f>
        <v/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29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9"/>
      <c r="B27" s="90"/>
      <c r="C27" s="89"/>
      <c r="D27" s="89"/>
      <c r="E27" s="191" t="s">
        <v>1</v>
      </c>
      <c r="F27" s="191"/>
      <c r="G27" s="191"/>
      <c r="H27" s="191"/>
      <c r="I27" s="89"/>
      <c r="J27" s="89"/>
      <c r="K27" s="89"/>
      <c r="L27" s="91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</row>
    <row r="28" spans="1:31" s="2" customFormat="1" ht="6.9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2" t="s">
        <v>30</v>
      </c>
      <c r="E30" s="26"/>
      <c r="F30" s="26"/>
      <c r="G30" s="26"/>
      <c r="H30" s="26"/>
      <c r="I30" s="26"/>
      <c r="J30" s="65">
        <f>ROUND(J125,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" customHeight="1">
      <c r="A32" s="26"/>
      <c r="B32" s="27"/>
      <c r="C32" s="26"/>
      <c r="D32" s="26"/>
      <c r="E32" s="26"/>
      <c r="F32" s="30" t="s">
        <v>32</v>
      </c>
      <c r="G32" s="26"/>
      <c r="H32" s="26"/>
      <c r="I32" s="30" t="s">
        <v>31</v>
      </c>
      <c r="J32" s="30" t="s">
        <v>33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" customHeight="1">
      <c r="A33" s="26"/>
      <c r="B33" s="27"/>
      <c r="C33" s="26"/>
      <c r="D33" s="93" t="s">
        <v>34</v>
      </c>
      <c r="E33" s="23" t="s">
        <v>35</v>
      </c>
      <c r="F33" s="94">
        <f>ROUND((SUM(BE125:BE160)),  2)</f>
        <v>0</v>
      </c>
      <c r="G33" s="26"/>
      <c r="H33" s="26"/>
      <c r="I33" s="95">
        <v>0.21</v>
      </c>
      <c r="J33" s="94">
        <f>ROUND(((SUM(BE125:BE160))*I33),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" customHeight="1">
      <c r="A34" s="26"/>
      <c r="B34" s="27"/>
      <c r="C34" s="26"/>
      <c r="D34" s="26"/>
      <c r="E34" s="23" t="s">
        <v>36</v>
      </c>
      <c r="F34" s="94">
        <f>ROUND((SUM(BF125:BF160)),  2)</f>
        <v>0</v>
      </c>
      <c r="G34" s="26"/>
      <c r="H34" s="26"/>
      <c r="I34" s="95">
        <v>0.15</v>
      </c>
      <c r="J34" s="94">
        <f>ROUND(((SUM(BF125:BF160))*I34),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" hidden="1" customHeight="1">
      <c r="A35" s="26"/>
      <c r="B35" s="27"/>
      <c r="C35" s="26"/>
      <c r="D35" s="26"/>
      <c r="E35" s="23" t="s">
        <v>37</v>
      </c>
      <c r="F35" s="94">
        <f>ROUND((SUM(BG125:BG160)),  2)</f>
        <v>0</v>
      </c>
      <c r="G35" s="26"/>
      <c r="H35" s="26"/>
      <c r="I35" s="95">
        <v>0.21</v>
      </c>
      <c r="J35" s="94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" hidden="1" customHeight="1">
      <c r="A36" s="26"/>
      <c r="B36" s="27"/>
      <c r="C36" s="26"/>
      <c r="D36" s="26"/>
      <c r="E36" s="23" t="s">
        <v>38</v>
      </c>
      <c r="F36" s="94">
        <f>ROUND((SUM(BH125:BH160)),  2)</f>
        <v>0</v>
      </c>
      <c r="G36" s="26"/>
      <c r="H36" s="26"/>
      <c r="I36" s="95">
        <v>0.15</v>
      </c>
      <c r="J36" s="94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" hidden="1" customHeight="1">
      <c r="A37" s="26"/>
      <c r="B37" s="27"/>
      <c r="C37" s="26"/>
      <c r="D37" s="26"/>
      <c r="E37" s="23" t="s">
        <v>39</v>
      </c>
      <c r="F37" s="94">
        <f>ROUND((SUM(BI125:BI160)),  2)</f>
        <v>0</v>
      </c>
      <c r="G37" s="26"/>
      <c r="H37" s="26"/>
      <c r="I37" s="95">
        <v>0</v>
      </c>
      <c r="J37" s="94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6"/>
      <c r="D39" s="97" t="s">
        <v>40</v>
      </c>
      <c r="E39" s="54"/>
      <c r="F39" s="54"/>
      <c r="G39" s="98" t="s">
        <v>41</v>
      </c>
      <c r="H39" s="99" t="s">
        <v>42</v>
      </c>
      <c r="I39" s="54"/>
      <c r="J39" s="100">
        <f>SUM(J30:J37)</f>
        <v>0</v>
      </c>
      <c r="K39" s="101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" customHeight="1">
      <c r="B41" s="17"/>
      <c r="L41" s="17"/>
    </row>
    <row r="42" spans="1:31" s="1" customFormat="1" ht="14.4" customHeight="1">
      <c r="B42" s="17"/>
      <c r="L42" s="17"/>
    </row>
    <row r="43" spans="1:31" s="1" customFormat="1" ht="14.4" customHeight="1">
      <c r="B43" s="17"/>
      <c r="L43" s="17"/>
    </row>
    <row r="44" spans="1:31" s="1" customFormat="1" ht="14.4" customHeight="1">
      <c r="B44" s="17"/>
      <c r="L44" s="17"/>
    </row>
    <row r="45" spans="1:31" s="1" customFormat="1" ht="14.4" customHeight="1">
      <c r="B45" s="17"/>
      <c r="L45" s="17"/>
    </row>
    <row r="46" spans="1:31" s="1" customFormat="1" ht="14.4" customHeight="1">
      <c r="B46" s="17"/>
      <c r="L46" s="17"/>
    </row>
    <row r="47" spans="1:31" s="1" customFormat="1" ht="14.4" customHeight="1">
      <c r="B47" s="17"/>
      <c r="L47" s="17"/>
    </row>
    <row r="48" spans="1:31" s="1" customFormat="1" ht="14.4" customHeight="1">
      <c r="B48" s="17"/>
      <c r="L48" s="17"/>
    </row>
    <row r="49" spans="1:31" s="1" customFormat="1" ht="14.4" customHeight="1">
      <c r="B49" s="17"/>
      <c r="L49" s="17"/>
    </row>
    <row r="50" spans="1:31" s="2" customFormat="1" ht="14.4" customHeight="1">
      <c r="B50" s="36"/>
      <c r="D50" s="37" t="s">
        <v>43</v>
      </c>
      <c r="E50" s="38"/>
      <c r="F50" s="38"/>
      <c r="G50" s="37" t="s">
        <v>44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3.2">
      <c r="A61" s="26"/>
      <c r="B61" s="27"/>
      <c r="C61" s="26"/>
      <c r="D61" s="39" t="s">
        <v>45</v>
      </c>
      <c r="E61" s="29"/>
      <c r="F61" s="102" t="s">
        <v>46</v>
      </c>
      <c r="G61" s="39" t="s">
        <v>45</v>
      </c>
      <c r="H61" s="29"/>
      <c r="I61" s="29"/>
      <c r="J61" s="103" t="s">
        <v>46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3.2">
      <c r="A65" s="26"/>
      <c r="B65" s="27"/>
      <c r="C65" s="26"/>
      <c r="D65" s="37" t="s">
        <v>47</v>
      </c>
      <c r="E65" s="40"/>
      <c r="F65" s="40"/>
      <c r="G65" s="37" t="s">
        <v>48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3.2">
      <c r="A76" s="26"/>
      <c r="B76" s="27"/>
      <c r="C76" s="26"/>
      <c r="D76" s="39" t="s">
        <v>45</v>
      </c>
      <c r="E76" s="29"/>
      <c r="F76" s="102" t="s">
        <v>46</v>
      </c>
      <c r="G76" s="39" t="s">
        <v>45</v>
      </c>
      <c r="H76" s="29"/>
      <c r="I76" s="29"/>
      <c r="J76" s="103" t="s">
        <v>46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" customHeight="1">
      <c r="A82" s="26"/>
      <c r="B82" s="27"/>
      <c r="C82" s="18" t="s">
        <v>93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14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0" t="str">
        <f>E7</f>
        <v>Rekonstrukce kravína na zimoviště masných krav - Jemčina</v>
      </c>
      <c r="F85" s="201"/>
      <c r="G85" s="201"/>
      <c r="H85" s="201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91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66" t="str">
        <f>E9</f>
        <v>SO 01-4 - Technologie</v>
      </c>
      <c r="F87" s="202"/>
      <c r="G87" s="202"/>
      <c r="H87" s="202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18</v>
      </c>
      <c r="D89" s="26"/>
      <c r="E89" s="26"/>
      <c r="F89" s="21" t="str">
        <f>F12</f>
        <v xml:space="preserve"> </v>
      </c>
      <c r="G89" s="26"/>
      <c r="H89" s="26"/>
      <c r="I89" s="23" t="s">
        <v>20</v>
      </c>
      <c r="J89" s="49" t="str">
        <f>IF(J12="","",J12)</f>
        <v/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15" customHeight="1">
      <c r="A91" s="26"/>
      <c r="B91" s="27"/>
      <c r="C91" s="23" t="s">
        <v>21</v>
      </c>
      <c r="D91" s="26"/>
      <c r="E91" s="26"/>
      <c r="F91" s="21" t="str">
        <f>E15</f>
        <v>EKOAREA s.r.o.</v>
      </c>
      <c r="G91" s="26"/>
      <c r="H91" s="26"/>
      <c r="I91" s="23" t="s">
        <v>26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15" customHeight="1">
      <c r="A92" s="26"/>
      <c r="B92" s="27"/>
      <c r="C92" s="23" t="s">
        <v>25</v>
      </c>
      <c r="D92" s="26"/>
      <c r="E92" s="26"/>
      <c r="F92" s="21" t="str">
        <f>IF(E18="","",E18)</f>
        <v/>
      </c>
      <c r="G92" s="26"/>
      <c r="H92" s="26"/>
      <c r="I92" s="23" t="s">
        <v>28</v>
      </c>
      <c r="J92" s="24" t="str">
        <f>E24</f>
        <v xml:space="preserve"> 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4" t="s">
        <v>94</v>
      </c>
      <c r="D94" s="96"/>
      <c r="E94" s="96"/>
      <c r="F94" s="96"/>
      <c r="G94" s="96"/>
      <c r="H94" s="96"/>
      <c r="I94" s="96"/>
      <c r="J94" s="105" t="s">
        <v>95</v>
      </c>
      <c r="K94" s="9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65" customHeight="1">
      <c r="A96" s="26"/>
      <c r="B96" s="27"/>
      <c r="C96" s="106" t="s">
        <v>96</v>
      </c>
      <c r="D96" s="26"/>
      <c r="E96" s="26"/>
      <c r="F96" s="26"/>
      <c r="G96" s="26"/>
      <c r="H96" s="26"/>
      <c r="I96" s="26"/>
      <c r="J96" s="65">
        <f>J125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97</v>
      </c>
    </row>
    <row r="97" spans="1:31" s="9" customFormat="1" ht="24.9" customHeight="1">
      <c r="B97" s="107"/>
      <c r="D97" s="108" t="s">
        <v>330</v>
      </c>
      <c r="E97" s="109"/>
      <c r="F97" s="109"/>
      <c r="G97" s="109"/>
      <c r="H97" s="109"/>
      <c r="I97" s="109"/>
      <c r="J97" s="110">
        <f>J126</f>
        <v>0</v>
      </c>
      <c r="L97" s="107"/>
    </row>
    <row r="98" spans="1:31" s="10" customFormat="1" ht="19.95" customHeight="1">
      <c r="B98" s="111"/>
      <c r="D98" s="112" t="s">
        <v>418</v>
      </c>
      <c r="E98" s="113"/>
      <c r="F98" s="113"/>
      <c r="G98" s="113"/>
      <c r="H98" s="113"/>
      <c r="I98" s="113"/>
      <c r="J98" s="114">
        <f>J127</f>
        <v>0</v>
      </c>
      <c r="L98" s="111"/>
    </row>
    <row r="99" spans="1:31" s="10" customFormat="1" ht="19.95" customHeight="1">
      <c r="B99" s="111"/>
      <c r="D99" s="112" t="s">
        <v>419</v>
      </c>
      <c r="E99" s="113"/>
      <c r="F99" s="113"/>
      <c r="G99" s="113"/>
      <c r="H99" s="113"/>
      <c r="I99" s="113"/>
      <c r="J99" s="114">
        <f>J128</f>
        <v>0</v>
      </c>
      <c r="L99" s="111"/>
    </row>
    <row r="100" spans="1:31" s="10" customFormat="1" ht="19.95" customHeight="1">
      <c r="B100" s="111"/>
      <c r="D100" s="112" t="s">
        <v>420</v>
      </c>
      <c r="E100" s="113"/>
      <c r="F100" s="113"/>
      <c r="G100" s="113"/>
      <c r="H100" s="113"/>
      <c r="I100" s="113"/>
      <c r="J100" s="114">
        <f>J132</f>
        <v>0</v>
      </c>
      <c r="L100" s="111"/>
    </row>
    <row r="101" spans="1:31" s="10" customFormat="1" ht="19.95" customHeight="1">
      <c r="B101" s="111"/>
      <c r="D101" s="112" t="s">
        <v>421</v>
      </c>
      <c r="E101" s="113"/>
      <c r="F101" s="113"/>
      <c r="G101" s="113"/>
      <c r="H101" s="113"/>
      <c r="I101" s="113"/>
      <c r="J101" s="114">
        <f>J135</f>
        <v>0</v>
      </c>
      <c r="L101" s="111"/>
    </row>
    <row r="102" spans="1:31" s="10" customFormat="1" ht="19.95" customHeight="1">
      <c r="B102" s="111"/>
      <c r="D102" s="112" t="s">
        <v>422</v>
      </c>
      <c r="E102" s="113"/>
      <c r="F102" s="113"/>
      <c r="G102" s="113"/>
      <c r="H102" s="113"/>
      <c r="I102" s="113"/>
      <c r="J102" s="114">
        <f>J143</f>
        <v>0</v>
      </c>
      <c r="L102" s="111"/>
    </row>
    <row r="103" spans="1:31" s="10" customFormat="1" ht="19.95" customHeight="1">
      <c r="B103" s="111"/>
      <c r="D103" s="112" t="s">
        <v>423</v>
      </c>
      <c r="E103" s="113"/>
      <c r="F103" s="113"/>
      <c r="G103" s="113"/>
      <c r="H103" s="113"/>
      <c r="I103" s="113"/>
      <c r="J103" s="114">
        <f>J152</f>
        <v>0</v>
      </c>
      <c r="L103" s="111"/>
    </row>
    <row r="104" spans="1:31" s="10" customFormat="1" ht="19.95" customHeight="1">
      <c r="B104" s="111"/>
      <c r="D104" s="112" t="s">
        <v>424</v>
      </c>
      <c r="E104" s="113"/>
      <c r="F104" s="113"/>
      <c r="G104" s="113"/>
      <c r="H104" s="113"/>
      <c r="I104" s="113"/>
      <c r="J104" s="114">
        <f>J155</f>
        <v>0</v>
      </c>
      <c r="L104" s="111"/>
    </row>
    <row r="105" spans="1:31" s="10" customFormat="1" ht="19.95" customHeight="1">
      <c r="B105" s="111"/>
      <c r="D105" s="112" t="s">
        <v>425</v>
      </c>
      <c r="E105" s="113"/>
      <c r="F105" s="113"/>
      <c r="G105" s="113"/>
      <c r="H105" s="113"/>
      <c r="I105" s="113"/>
      <c r="J105" s="114">
        <f>J159</f>
        <v>0</v>
      </c>
      <c r="L105" s="111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" customHeight="1">
      <c r="A112" s="26"/>
      <c r="B112" s="27"/>
      <c r="C112" s="18" t="s">
        <v>105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3" s="2" customFormat="1" ht="6.9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3" s="2" customFormat="1" ht="12" customHeight="1">
      <c r="A114" s="26"/>
      <c r="B114" s="27"/>
      <c r="C114" s="23" t="s">
        <v>14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3" s="2" customFormat="1" ht="16.5" customHeight="1">
      <c r="A115" s="26"/>
      <c r="B115" s="27"/>
      <c r="C115" s="26"/>
      <c r="D115" s="26"/>
      <c r="E115" s="200" t="str">
        <f>E7</f>
        <v>Rekonstrukce kravína na zimoviště masných krav - Jemčina</v>
      </c>
      <c r="F115" s="201"/>
      <c r="G115" s="201"/>
      <c r="H115" s="201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3" s="2" customFormat="1" ht="12" customHeight="1">
      <c r="A116" s="26"/>
      <c r="B116" s="27"/>
      <c r="C116" s="23" t="s">
        <v>91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3" s="2" customFormat="1" ht="16.5" customHeight="1">
      <c r="A117" s="26"/>
      <c r="B117" s="27"/>
      <c r="C117" s="26"/>
      <c r="D117" s="26"/>
      <c r="E117" s="166" t="str">
        <f>E9</f>
        <v>SO 01-4 - Technologie</v>
      </c>
      <c r="F117" s="202"/>
      <c r="G117" s="202"/>
      <c r="H117" s="202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3" s="2" customFormat="1" ht="6.9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3" s="2" customFormat="1" ht="12" customHeight="1">
      <c r="A119" s="26"/>
      <c r="B119" s="27"/>
      <c r="C119" s="23" t="s">
        <v>18</v>
      </c>
      <c r="D119" s="26"/>
      <c r="E119" s="26"/>
      <c r="F119" s="21" t="str">
        <f>F12</f>
        <v xml:space="preserve"> </v>
      </c>
      <c r="G119" s="26"/>
      <c r="H119" s="26"/>
      <c r="I119" s="23" t="s">
        <v>20</v>
      </c>
      <c r="J119" s="49" t="str">
        <f>IF(J12="","",J12)</f>
        <v/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3" s="2" customFormat="1" ht="6.9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3" s="2" customFormat="1" ht="15.15" customHeight="1">
      <c r="A121" s="26"/>
      <c r="B121" s="27"/>
      <c r="C121" s="23" t="s">
        <v>21</v>
      </c>
      <c r="D121" s="26"/>
      <c r="E121" s="26"/>
      <c r="F121" s="21" t="str">
        <f>E15</f>
        <v>EKOAREA s.r.o.</v>
      </c>
      <c r="G121" s="26"/>
      <c r="H121" s="26"/>
      <c r="I121" s="23" t="s">
        <v>26</v>
      </c>
      <c r="J121" s="24" t="str">
        <f>E21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3" s="2" customFormat="1" ht="15.15" customHeight="1">
      <c r="A122" s="26"/>
      <c r="B122" s="27"/>
      <c r="C122" s="23" t="s">
        <v>25</v>
      </c>
      <c r="D122" s="26"/>
      <c r="E122" s="26"/>
      <c r="F122" s="21" t="str">
        <f>IF(E18="","",E18)</f>
        <v/>
      </c>
      <c r="G122" s="26"/>
      <c r="H122" s="26"/>
      <c r="I122" s="23" t="s">
        <v>28</v>
      </c>
      <c r="J122" s="24" t="str">
        <f>E24</f>
        <v xml:space="preserve"> </v>
      </c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3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3" s="11" customFormat="1" ht="29.25" customHeight="1">
      <c r="A124" s="115"/>
      <c r="B124" s="116"/>
      <c r="C124" s="117" t="s">
        <v>106</v>
      </c>
      <c r="D124" s="118" t="s">
        <v>55</v>
      </c>
      <c r="E124" s="118" t="s">
        <v>51</v>
      </c>
      <c r="F124" s="118" t="s">
        <v>52</v>
      </c>
      <c r="G124" s="118" t="s">
        <v>107</v>
      </c>
      <c r="H124" s="118" t="s">
        <v>108</v>
      </c>
      <c r="I124" s="118" t="s">
        <v>109</v>
      </c>
      <c r="J124" s="119" t="s">
        <v>95</v>
      </c>
      <c r="K124" s="120" t="s">
        <v>110</v>
      </c>
      <c r="L124" s="121"/>
      <c r="M124" s="56" t="s">
        <v>1</v>
      </c>
      <c r="N124" s="57" t="s">
        <v>34</v>
      </c>
      <c r="O124" s="57" t="s">
        <v>111</v>
      </c>
      <c r="P124" s="57" t="s">
        <v>112</v>
      </c>
      <c r="Q124" s="57" t="s">
        <v>113</v>
      </c>
      <c r="R124" s="57" t="s">
        <v>114</v>
      </c>
      <c r="S124" s="57" t="s">
        <v>115</v>
      </c>
      <c r="T124" s="58" t="s">
        <v>116</v>
      </c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</row>
    <row r="125" spans="1:63" s="2" customFormat="1" ht="22.65" customHeight="1">
      <c r="A125" s="26"/>
      <c r="B125" s="27"/>
      <c r="C125" s="63" t="s">
        <v>117</v>
      </c>
      <c r="D125" s="26"/>
      <c r="E125" s="26"/>
      <c r="F125" s="26"/>
      <c r="G125" s="26"/>
      <c r="H125" s="26"/>
      <c r="I125" s="26"/>
      <c r="J125" s="122">
        <f>BK125</f>
        <v>0</v>
      </c>
      <c r="K125" s="26"/>
      <c r="L125" s="27"/>
      <c r="M125" s="59"/>
      <c r="N125" s="50"/>
      <c r="O125" s="60"/>
      <c r="P125" s="123">
        <f>P126</f>
        <v>0</v>
      </c>
      <c r="Q125" s="60"/>
      <c r="R125" s="123">
        <f>R126</f>
        <v>0</v>
      </c>
      <c r="S125" s="60"/>
      <c r="T125" s="124">
        <f>T126</f>
        <v>0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69</v>
      </c>
      <c r="AU125" s="14" t="s">
        <v>97</v>
      </c>
      <c r="BK125" s="125">
        <f>BK126</f>
        <v>0</v>
      </c>
    </row>
    <row r="126" spans="1:63" s="12" customFormat="1" ht="25.95" customHeight="1">
      <c r="B126" s="126"/>
      <c r="D126" s="127" t="s">
        <v>69</v>
      </c>
      <c r="E126" s="128" t="s">
        <v>289</v>
      </c>
      <c r="F126" s="128" t="s">
        <v>407</v>
      </c>
      <c r="J126" s="129">
        <f>BK126</f>
        <v>0</v>
      </c>
      <c r="L126" s="126"/>
      <c r="M126" s="130"/>
      <c r="N126" s="131"/>
      <c r="O126" s="131"/>
      <c r="P126" s="132">
        <f>P127+P128+P132+P135+P143+P152+P155+P159</f>
        <v>0</v>
      </c>
      <c r="Q126" s="131"/>
      <c r="R126" s="132">
        <f>R127+R128+R132+R135+R143+R152+R155+R159</f>
        <v>0</v>
      </c>
      <c r="S126" s="131"/>
      <c r="T126" s="133">
        <f>T127+T128+T132+T135+T143+T152+T155+T159</f>
        <v>0</v>
      </c>
      <c r="AR126" s="127" t="s">
        <v>130</v>
      </c>
      <c r="AT126" s="134" t="s">
        <v>69</v>
      </c>
      <c r="AU126" s="134" t="s">
        <v>70</v>
      </c>
      <c r="AY126" s="127" t="s">
        <v>120</v>
      </c>
      <c r="BK126" s="135">
        <f>BK127+BK128+BK132+BK135+BK143+BK152+BK155+BK159</f>
        <v>0</v>
      </c>
    </row>
    <row r="127" spans="1:63" s="12" customFormat="1" ht="22.65" customHeight="1">
      <c r="B127" s="126"/>
      <c r="D127" s="127" t="s">
        <v>69</v>
      </c>
      <c r="E127" s="136" t="s">
        <v>426</v>
      </c>
      <c r="F127" s="136" t="s">
        <v>427</v>
      </c>
      <c r="J127" s="137">
        <f>BK127</f>
        <v>0</v>
      </c>
      <c r="L127" s="126"/>
      <c r="M127" s="130"/>
      <c r="N127" s="131"/>
      <c r="O127" s="131"/>
      <c r="P127" s="132">
        <v>0</v>
      </c>
      <c r="Q127" s="131"/>
      <c r="R127" s="132">
        <v>0</v>
      </c>
      <c r="S127" s="131"/>
      <c r="T127" s="133">
        <v>0</v>
      </c>
      <c r="AR127" s="127" t="s">
        <v>130</v>
      </c>
      <c r="AT127" s="134" t="s">
        <v>69</v>
      </c>
      <c r="AU127" s="134" t="s">
        <v>78</v>
      </c>
      <c r="AY127" s="127" t="s">
        <v>120</v>
      </c>
      <c r="BK127" s="135">
        <v>0</v>
      </c>
    </row>
    <row r="128" spans="1:63" s="12" customFormat="1" ht="22.65" customHeight="1">
      <c r="B128" s="126"/>
      <c r="D128" s="127" t="s">
        <v>69</v>
      </c>
      <c r="E128" s="136" t="s">
        <v>428</v>
      </c>
      <c r="F128" s="136" t="s">
        <v>429</v>
      </c>
      <c r="J128" s="137">
        <f>BK128</f>
        <v>0</v>
      </c>
      <c r="L128" s="126"/>
      <c r="M128" s="130"/>
      <c r="N128" s="131"/>
      <c r="O128" s="131"/>
      <c r="P128" s="132">
        <f>SUM(P129:P131)</f>
        <v>0</v>
      </c>
      <c r="Q128" s="131"/>
      <c r="R128" s="132">
        <f>SUM(R129:R131)</f>
        <v>0</v>
      </c>
      <c r="S128" s="131"/>
      <c r="T128" s="133">
        <f>SUM(T129:T131)</f>
        <v>0</v>
      </c>
      <c r="AR128" s="127" t="s">
        <v>78</v>
      </c>
      <c r="AT128" s="134" t="s">
        <v>69</v>
      </c>
      <c r="AU128" s="134" t="s">
        <v>78</v>
      </c>
      <c r="AY128" s="127" t="s">
        <v>120</v>
      </c>
      <c r="BK128" s="135">
        <f>SUM(BK129:BK131)</f>
        <v>0</v>
      </c>
    </row>
    <row r="129" spans="1:65" s="2" customFormat="1" ht="16.5" customHeight="1">
      <c r="A129" s="26"/>
      <c r="B129" s="138"/>
      <c r="C129" s="156" t="s">
        <v>78</v>
      </c>
      <c r="D129" s="156" t="s">
        <v>289</v>
      </c>
      <c r="E129" s="157" t="s">
        <v>430</v>
      </c>
      <c r="F129" s="158" t="s">
        <v>431</v>
      </c>
      <c r="G129" s="159" t="s">
        <v>222</v>
      </c>
      <c r="H129" s="160">
        <v>144</v>
      </c>
      <c r="I129" s="161"/>
      <c r="J129" s="161">
        <f>ROUND(I129*H129,2)</f>
        <v>0</v>
      </c>
      <c r="K129" s="162"/>
      <c r="L129" s="163"/>
      <c r="M129" s="164" t="s">
        <v>1</v>
      </c>
      <c r="N129" s="165" t="s">
        <v>35</v>
      </c>
      <c r="O129" s="148">
        <v>0</v>
      </c>
      <c r="P129" s="148">
        <f>O129*H129</f>
        <v>0</v>
      </c>
      <c r="Q129" s="148">
        <v>0</v>
      </c>
      <c r="R129" s="148">
        <f>Q129*H129</f>
        <v>0</v>
      </c>
      <c r="S129" s="148">
        <v>0</v>
      </c>
      <c r="T129" s="149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50" t="s">
        <v>136</v>
      </c>
      <c r="AT129" s="150" t="s">
        <v>289</v>
      </c>
      <c r="AU129" s="150" t="s">
        <v>80</v>
      </c>
      <c r="AY129" s="14" t="s">
        <v>120</v>
      </c>
      <c r="BE129" s="151">
        <f>IF(N129="základní",J129,0)</f>
        <v>0</v>
      </c>
      <c r="BF129" s="151">
        <f>IF(N129="snížená",J129,0)</f>
        <v>0</v>
      </c>
      <c r="BG129" s="151">
        <f>IF(N129="zákl. přenesená",J129,0)</f>
        <v>0</v>
      </c>
      <c r="BH129" s="151">
        <f>IF(N129="sníž. přenesená",J129,0)</f>
        <v>0</v>
      </c>
      <c r="BI129" s="151">
        <f>IF(N129="nulová",J129,0)</f>
        <v>0</v>
      </c>
      <c r="BJ129" s="14" t="s">
        <v>78</v>
      </c>
      <c r="BK129" s="151">
        <f>ROUND(I129*H129,2)</f>
        <v>0</v>
      </c>
      <c r="BL129" s="14" t="s">
        <v>127</v>
      </c>
      <c r="BM129" s="150" t="s">
        <v>80</v>
      </c>
    </row>
    <row r="130" spans="1:65" s="2" customFormat="1" ht="16.5" customHeight="1">
      <c r="A130" s="26"/>
      <c r="B130" s="138"/>
      <c r="C130" s="156" t="s">
        <v>80</v>
      </c>
      <c r="D130" s="156" t="s">
        <v>289</v>
      </c>
      <c r="E130" s="157" t="s">
        <v>432</v>
      </c>
      <c r="F130" s="158" t="s">
        <v>433</v>
      </c>
      <c r="G130" s="159" t="s">
        <v>151</v>
      </c>
      <c r="H130" s="160">
        <v>72</v>
      </c>
      <c r="I130" s="161"/>
      <c r="J130" s="161">
        <f>ROUND(I130*H130,2)</f>
        <v>0</v>
      </c>
      <c r="K130" s="162"/>
      <c r="L130" s="163"/>
      <c r="M130" s="164" t="s">
        <v>1</v>
      </c>
      <c r="N130" s="165" t="s">
        <v>35</v>
      </c>
      <c r="O130" s="148">
        <v>0</v>
      </c>
      <c r="P130" s="148">
        <f>O130*H130</f>
        <v>0</v>
      </c>
      <c r="Q130" s="148">
        <v>0</v>
      </c>
      <c r="R130" s="148">
        <f>Q130*H130</f>
        <v>0</v>
      </c>
      <c r="S130" s="148">
        <v>0</v>
      </c>
      <c r="T130" s="149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50" t="s">
        <v>136</v>
      </c>
      <c r="AT130" s="150" t="s">
        <v>289</v>
      </c>
      <c r="AU130" s="150" t="s">
        <v>80</v>
      </c>
      <c r="AY130" s="14" t="s">
        <v>120</v>
      </c>
      <c r="BE130" s="151">
        <f>IF(N130="základní",J130,0)</f>
        <v>0</v>
      </c>
      <c r="BF130" s="151">
        <f>IF(N130="snížená",J130,0)</f>
        <v>0</v>
      </c>
      <c r="BG130" s="151">
        <f>IF(N130="zákl. přenesená",J130,0)</f>
        <v>0</v>
      </c>
      <c r="BH130" s="151">
        <f>IF(N130="sníž. přenesená",J130,0)</f>
        <v>0</v>
      </c>
      <c r="BI130" s="151">
        <f>IF(N130="nulová",J130,0)</f>
        <v>0</v>
      </c>
      <c r="BJ130" s="14" t="s">
        <v>78</v>
      </c>
      <c r="BK130" s="151">
        <f>ROUND(I130*H130,2)</f>
        <v>0</v>
      </c>
      <c r="BL130" s="14" t="s">
        <v>127</v>
      </c>
      <c r="BM130" s="150" t="s">
        <v>127</v>
      </c>
    </row>
    <row r="131" spans="1:65" s="2" customFormat="1" ht="16.5" customHeight="1">
      <c r="A131" s="26"/>
      <c r="B131" s="138"/>
      <c r="C131" s="156" t="s">
        <v>130</v>
      </c>
      <c r="D131" s="156" t="s">
        <v>289</v>
      </c>
      <c r="E131" s="157" t="s">
        <v>434</v>
      </c>
      <c r="F131" s="158" t="s">
        <v>435</v>
      </c>
      <c r="G131" s="159" t="s">
        <v>217</v>
      </c>
      <c r="H131" s="160">
        <v>2</v>
      </c>
      <c r="I131" s="161"/>
      <c r="J131" s="161">
        <f>ROUND(I131*H131,2)</f>
        <v>0</v>
      </c>
      <c r="K131" s="162"/>
      <c r="L131" s="163"/>
      <c r="M131" s="164" t="s">
        <v>1</v>
      </c>
      <c r="N131" s="165" t="s">
        <v>35</v>
      </c>
      <c r="O131" s="148">
        <v>0</v>
      </c>
      <c r="P131" s="148">
        <f>O131*H131</f>
        <v>0</v>
      </c>
      <c r="Q131" s="148">
        <v>0</v>
      </c>
      <c r="R131" s="148">
        <f>Q131*H131</f>
        <v>0</v>
      </c>
      <c r="S131" s="148">
        <v>0</v>
      </c>
      <c r="T131" s="149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50" t="s">
        <v>136</v>
      </c>
      <c r="AT131" s="150" t="s">
        <v>289</v>
      </c>
      <c r="AU131" s="150" t="s">
        <v>80</v>
      </c>
      <c r="AY131" s="14" t="s">
        <v>120</v>
      </c>
      <c r="BE131" s="151">
        <f>IF(N131="základní",J131,0)</f>
        <v>0</v>
      </c>
      <c r="BF131" s="151">
        <f>IF(N131="snížená",J131,0)</f>
        <v>0</v>
      </c>
      <c r="BG131" s="151">
        <f>IF(N131="zákl. přenesená",J131,0)</f>
        <v>0</v>
      </c>
      <c r="BH131" s="151">
        <f>IF(N131="sníž. přenesená",J131,0)</f>
        <v>0</v>
      </c>
      <c r="BI131" s="151">
        <f>IF(N131="nulová",J131,0)</f>
        <v>0</v>
      </c>
      <c r="BJ131" s="14" t="s">
        <v>78</v>
      </c>
      <c r="BK131" s="151">
        <f>ROUND(I131*H131,2)</f>
        <v>0</v>
      </c>
      <c r="BL131" s="14" t="s">
        <v>127</v>
      </c>
      <c r="BM131" s="150" t="s">
        <v>133</v>
      </c>
    </row>
    <row r="132" spans="1:65" s="12" customFormat="1" ht="22.65" customHeight="1">
      <c r="B132" s="126"/>
      <c r="D132" s="127" t="s">
        <v>69</v>
      </c>
      <c r="E132" s="136" t="s">
        <v>436</v>
      </c>
      <c r="F132" s="136" t="s">
        <v>437</v>
      </c>
      <c r="J132" s="137">
        <f>BK132</f>
        <v>0</v>
      </c>
      <c r="L132" s="126"/>
      <c r="M132" s="130"/>
      <c r="N132" s="131"/>
      <c r="O132" s="131"/>
      <c r="P132" s="132">
        <f>SUM(P133:P134)</f>
        <v>0</v>
      </c>
      <c r="Q132" s="131"/>
      <c r="R132" s="132">
        <f>SUM(R133:R134)</f>
        <v>0</v>
      </c>
      <c r="S132" s="131"/>
      <c r="T132" s="133">
        <f>SUM(T133:T134)</f>
        <v>0</v>
      </c>
      <c r="AR132" s="127" t="s">
        <v>78</v>
      </c>
      <c r="AT132" s="134" t="s">
        <v>69</v>
      </c>
      <c r="AU132" s="134" t="s">
        <v>78</v>
      </c>
      <c r="AY132" s="127" t="s">
        <v>120</v>
      </c>
      <c r="BK132" s="135">
        <f>SUM(BK133:BK134)</f>
        <v>0</v>
      </c>
    </row>
    <row r="133" spans="1:65" s="2" customFormat="1" ht="16.5" customHeight="1">
      <c r="A133" s="26"/>
      <c r="B133" s="138"/>
      <c r="C133" s="156" t="s">
        <v>127</v>
      </c>
      <c r="D133" s="156" t="s">
        <v>289</v>
      </c>
      <c r="E133" s="157" t="s">
        <v>438</v>
      </c>
      <c r="F133" s="158" t="s">
        <v>439</v>
      </c>
      <c r="G133" s="159" t="s">
        <v>217</v>
      </c>
      <c r="H133" s="160">
        <v>3</v>
      </c>
      <c r="I133" s="161"/>
      <c r="J133" s="161">
        <f>ROUND(I133*H133,2)</f>
        <v>0</v>
      </c>
      <c r="K133" s="162"/>
      <c r="L133" s="163"/>
      <c r="M133" s="164" t="s">
        <v>1</v>
      </c>
      <c r="N133" s="165" t="s">
        <v>35</v>
      </c>
      <c r="O133" s="148">
        <v>0</v>
      </c>
      <c r="P133" s="148">
        <f>O133*H133</f>
        <v>0</v>
      </c>
      <c r="Q133" s="148">
        <v>0</v>
      </c>
      <c r="R133" s="148">
        <f>Q133*H133</f>
        <v>0</v>
      </c>
      <c r="S133" s="148">
        <v>0</v>
      </c>
      <c r="T133" s="149">
        <f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136</v>
      </c>
      <c r="AT133" s="150" t="s">
        <v>289</v>
      </c>
      <c r="AU133" s="150" t="s">
        <v>80</v>
      </c>
      <c r="AY133" s="14" t="s">
        <v>120</v>
      </c>
      <c r="BE133" s="151">
        <f>IF(N133="základní",J133,0)</f>
        <v>0</v>
      </c>
      <c r="BF133" s="151">
        <f>IF(N133="snížená",J133,0)</f>
        <v>0</v>
      </c>
      <c r="BG133" s="151">
        <f>IF(N133="zákl. přenesená",J133,0)</f>
        <v>0</v>
      </c>
      <c r="BH133" s="151">
        <f>IF(N133="sníž. přenesená",J133,0)</f>
        <v>0</v>
      </c>
      <c r="BI133" s="151">
        <f>IF(N133="nulová",J133,0)</f>
        <v>0</v>
      </c>
      <c r="BJ133" s="14" t="s">
        <v>78</v>
      </c>
      <c r="BK133" s="151">
        <f>ROUND(I133*H133,2)</f>
        <v>0</v>
      </c>
      <c r="BL133" s="14" t="s">
        <v>127</v>
      </c>
      <c r="BM133" s="150" t="s">
        <v>136</v>
      </c>
    </row>
    <row r="134" spans="1:65" s="2" customFormat="1" ht="16.5" customHeight="1">
      <c r="A134" s="26"/>
      <c r="B134" s="138"/>
      <c r="C134" s="156" t="s">
        <v>137</v>
      </c>
      <c r="D134" s="156" t="s">
        <v>289</v>
      </c>
      <c r="E134" s="157" t="s">
        <v>440</v>
      </c>
      <c r="F134" s="158" t="s">
        <v>441</v>
      </c>
      <c r="G134" s="159" t="s">
        <v>217</v>
      </c>
      <c r="H134" s="160">
        <v>1</v>
      </c>
      <c r="I134" s="161"/>
      <c r="J134" s="161">
        <f>ROUND(I134*H134,2)</f>
        <v>0</v>
      </c>
      <c r="K134" s="162"/>
      <c r="L134" s="163"/>
      <c r="M134" s="164" t="s">
        <v>1</v>
      </c>
      <c r="N134" s="165" t="s">
        <v>35</v>
      </c>
      <c r="O134" s="148">
        <v>0</v>
      </c>
      <c r="P134" s="148">
        <f>O134*H134</f>
        <v>0</v>
      </c>
      <c r="Q134" s="148">
        <v>0</v>
      </c>
      <c r="R134" s="148">
        <f>Q134*H134</f>
        <v>0</v>
      </c>
      <c r="S134" s="148">
        <v>0</v>
      </c>
      <c r="T134" s="149">
        <f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136</v>
      </c>
      <c r="AT134" s="150" t="s">
        <v>289</v>
      </c>
      <c r="AU134" s="150" t="s">
        <v>80</v>
      </c>
      <c r="AY134" s="14" t="s">
        <v>120</v>
      </c>
      <c r="BE134" s="151">
        <f>IF(N134="základní",J134,0)</f>
        <v>0</v>
      </c>
      <c r="BF134" s="151">
        <f>IF(N134="snížená",J134,0)</f>
        <v>0</v>
      </c>
      <c r="BG134" s="151">
        <f>IF(N134="zákl. přenesená",J134,0)</f>
        <v>0</v>
      </c>
      <c r="BH134" s="151">
        <f>IF(N134="sníž. přenesená",J134,0)</f>
        <v>0</v>
      </c>
      <c r="BI134" s="151">
        <f>IF(N134="nulová",J134,0)</f>
        <v>0</v>
      </c>
      <c r="BJ134" s="14" t="s">
        <v>78</v>
      </c>
      <c r="BK134" s="151">
        <f>ROUND(I134*H134,2)</f>
        <v>0</v>
      </c>
      <c r="BL134" s="14" t="s">
        <v>127</v>
      </c>
      <c r="BM134" s="150" t="s">
        <v>140</v>
      </c>
    </row>
    <row r="135" spans="1:65" s="12" customFormat="1" ht="22.65" customHeight="1">
      <c r="B135" s="126"/>
      <c r="D135" s="127" t="s">
        <v>69</v>
      </c>
      <c r="E135" s="136" t="s">
        <v>442</v>
      </c>
      <c r="F135" s="136" t="s">
        <v>443</v>
      </c>
      <c r="J135" s="137">
        <f>BK135</f>
        <v>0</v>
      </c>
      <c r="L135" s="126"/>
      <c r="M135" s="130"/>
      <c r="N135" s="131"/>
      <c r="O135" s="131"/>
      <c r="P135" s="132">
        <f>SUM(P136:P142)</f>
        <v>0</v>
      </c>
      <c r="Q135" s="131"/>
      <c r="R135" s="132">
        <f>SUM(R136:R142)</f>
        <v>0</v>
      </c>
      <c r="S135" s="131"/>
      <c r="T135" s="133">
        <f>SUM(T136:T142)</f>
        <v>0</v>
      </c>
      <c r="AR135" s="127" t="s">
        <v>78</v>
      </c>
      <c r="AT135" s="134" t="s">
        <v>69</v>
      </c>
      <c r="AU135" s="134" t="s">
        <v>78</v>
      </c>
      <c r="AY135" s="127" t="s">
        <v>120</v>
      </c>
      <c r="BK135" s="135">
        <f>SUM(BK136:BK142)</f>
        <v>0</v>
      </c>
    </row>
    <row r="136" spans="1:65" s="2" customFormat="1" ht="16.5" customHeight="1">
      <c r="A136" s="26"/>
      <c r="B136" s="138"/>
      <c r="C136" s="156" t="s">
        <v>133</v>
      </c>
      <c r="D136" s="156" t="s">
        <v>289</v>
      </c>
      <c r="E136" s="157" t="s">
        <v>444</v>
      </c>
      <c r="F136" s="158" t="s">
        <v>445</v>
      </c>
      <c r="G136" s="159" t="s">
        <v>217</v>
      </c>
      <c r="H136" s="160">
        <v>9</v>
      </c>
      <c r="I136" s="161"/>
      <c r="J136" s="161">
        <f t="shared" ref="J136:J142" si="0">ROUND(I136*H136,2)</f>
        <v>0</v>
      </c>
      <c r="K136" s="162"/>
      <c r="L136" s="163"/>
      <c r="M136" s="164" t="s">
        <v>1</v>
      </c>
      <c r="N136" s="165" t="s">
        <v>35</v>
      </c>
      <c r="O136" s="148">
        <v>0</v>
      </c>
      <c r="P136" s="148">
        <f t="shared" ref="P136:P142" si="1">O136*H136</f>
        <v>0</v>
      </c>
      <c r="Q136" s="148">
        <v>0</v>
      </c>
      <c r="R136" s="148">
        <f t="shared" ref="R136:R142" si="2">Q136*H136</f>
        <v>0</v>
      </c>
      <c r="S136" s="148">
        <v>0</v>
      </c>
      <c r="T136" s="149">
        <f t="shared" ref="T136:T142" si="3">S136*H136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136</v>
      </c>
      <c r="AT136" s="150" t="s">
        <v>289</v>
      </c>
      <c r="AU136" s="150" t="s">
        <v>80</v>
      </c>
      <c r="AY136" s="14" t="s">
        <v>120</v>
      </c>
      <c r="BE136" s="151">
        <f t="shared" ref="BE136:BE142" si="4">IF(N136="základní",J136,0)</f>
        <v>0</v>
      </c>
      <c r="BF136" s="151">
        <f t="shared" ref="BF136:BF142" si="5">IF(N136="snížená",J136,0)</f>
        <v>0</v>
      </c>
      <c r="BG136" s="151">
        <f t="shared" ref="BG136:BG142" si="6">IF(N136="zákl. přenesená",J136,0)</f>
        <v>0</v>
      </c>
      <c r="BH136" s="151">
        <f t="shared" ref="BH136:BH142" si="7">IF(N136="sníž. přenesená",J136,0)</f>
        <v>0</v>
      </c>
      <c r="BI136" s="151">
        <f t="shared" ref="BI136:BI142" si="8">IF(N136="nulová",J136,0)</f>
        <v>0</v>
      </c>
      <c r="BJ136" s="14" t="s">
        <v>78</v>
      </c>
      <c r="BK136" s="151">
        <f t="shared" ref="BK136:BK142" si="9">ROUND(I136*H136,2)</f>
        <v>0</v>
      </c>
      <c r="BL136" s="14" t="s">
        <v>127</v>
      </c>
      <c r="BM136" s="150" t="s">
        <v>144</v>
      </c>
    </row>
    <row r="137" spans="1:65" s="2" customFormat="1" ht="16.5" customHeight="1">
      <c r="A137" s="26"/>
      <c r="B137" s="138"/>
      <c r="C137" s="156" t="s">
        <v>145</v>
      </c>
      <c r="D137" s="156" t="s">
        <v>289</v>
      </c>
      <c r="E137" s="157" t="s">
        <v>446</v>
      </c>
      <c r="F137" s="158" t="s">
        <v>447</v>
      </c>
      <c r="G137" s="159" t="s">
        <v>222</v>
      </c>
      <c r="H137" s="160">
        <v>14</v>
      </c>
      <c r="I137" s="161"/>
      <c r="J137" s="161">
        <f t="shared" si="0"/>
        <v>0</v>
      </c>
      <c r="K137" s="162"/>
      <c r="L137" s="163"/>
      <c r="M137" s="164" t="s">
        <v>1</v>
      </c>
      <c r="N137" s="165" t="s">
        <v>35</v>
      </c>
      <c r="O137" s="148">
        <v>0</v>
      </c>
      <c r="P137" s="148">
        <f t="shared" si="1"/>
        <v>0</v>
      </c>
      <c r="Q137" s="148">
        <v>0</v>
      </c>
      <c r="R137" s="148">
        <f t="shared" si="2"/>
        <v>0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136</v>
      </c>
      <c r="AT137" s="150" t="s">
        <v>289</v>
      </c>
      <c r="AU137" s="150" t="s">
        <v>80</v>
      </c>
      <c r="AY137" s="14" t="s">
        <v>120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78</v>
      </c>
      <c r="BK137" s="151">
        <f t="shared" si="9"/>
        <v>0</v>
      </c>
      <c r="BL137" s="14" t="s">
        <v>127</v>
      </c>
      <c r="BM137" s="150" t="s">
        <v>148</v>
      </c>
    </row>
    <row r="138" spans="1:65" s="2" customFormat="1" ht="16.5" customHeight="1">
      <c r="A138" s="26"/>
      <c r="B138" s="138"/>
      <c r="C138" s="156" t="s">
        <v>136</v>
      </c>
      <c r="D138" s="156" t="s">
        <v>289</v>
      </c>
      <c r="E138" s="157" t="s">
        <v>448</v>
      </c>
      <c r="F138" s="158" t="s">
        <v>449</v>
      </c>
      <c r="G138" s="159" t="s">
        <v>217</v>
      </c>
      <c r="H138" s="160">
        <v>8</v>
      </c>
      <c r="I138" s="161"/>
      <c r="J138" s="161">
        <f t="shared" si="0"/>
        <v>0</v>
      </c>
      <c r="K138" s="162"/>
      <c r="L138" s="163"/>
      <c r="M138" s="164" t="s">
        <v>1</v>
      </c>
      <c r="N138" s="165" t="s">
        <v>35</v>
      </c>
      <c r="O138" s="148">
        <v>0</v>
      </c>
      <c r="P138" s="148">
        <f t="shared" si="1"/>
        <v>0</v>
      </c>
      <c r="Q138" s="148">
        <v>0</v>
      </c>
      <c r="R138" s="148">
        <f t="shared" si="2"/>
        <v>0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136</v>
      </c>
      <c r="AT138" s="150" t="s">
        <v>289</v>
      </c>
      <c r="AU138" s="150" t="s">
        <v>80</v>
      </c>
      <c r="AY138" s="14" t="s">
        <v>120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78</v>
      </c>
      <c r="BK138" s="151">
        <f t="shared" si="9"/>
        <v>0</v>
      </c>
      <c r="BL138" s="14" t="s">
        <v>127</v>
      </c>
      <c r="BM138" s="150" t="s">
        <v>152</v>
      </c>
    </row>
    <row r="139" spans="1:65" s="2" customFormat="1" ht="16.5" customHeight="1">
      <c r="A139" s="26"/>
      <c r="B139" s="138"/>
      <c r="C139" s="156" t="s">
        <v>121</v>
      </c>
      <c r="D139" s="156" t="s">
        <v>289</v>
      </c>
      <c r="E139" s="157" t="s">
        <v>446</v>
      </c>
      <c r="F139" s="158" t="s">
        <v>447</v>
      </c>
      <c r="G139" s="159" t="s">
        <v>222</v>
      </c>
      <c r="H139" s="160">
        <v>4</v>
      </c>
      <c r="I139" s="161"/>
      <c r="J139" s="161">
        <f t="shared" si="0"/>
        <v>0</v>
      </c>
      <c r="K139" s="162"/>
      <c r="L139" s="163"/>
      <c r="M139" s="164" t="s">
        <v>1</v>
      </c>
      <c r="N139" s="165" t="s">
        <v>35</v>
      </c>
      <c r="O139" s="148">
        <v>0</v>
      </c>
      <c r="P139" s="148">
        <f t="shared" si="1"/>
        <v>0</v>
      </c>
      <c r="Q139" s="148">
        <v>0</v>
      </c>
      <c r="R139" s="148">
        <f t="shared" si="2"/>
        <v>0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136</v>
      </c>
      <c r="AT139" s="150" t="s">
        <v>289</v>
      </c>
      <c r="AU139" s="150" t="s">
        <v>80</v>
      </c>
      <c r="AY139" s="14" t="s">
        <v>120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78</v>
      </c>
      <c r="BK139" s="151">
        <f t="shared" si="9"/>
        <v>0</v>
      </c>
      <c r="BL139" s="14" t="s">
        <v>127</v>
      </c>
      <c r="BM139" s="150" t="s">
        <v>155</v>
      </c>
    </row>
    <row r="140" spans="1:65" s="2" customFormat="1" ht="16.5" customHeight="1">
      <c r="A140" s="26"/>
      <c r="B140" s="138"/>
      <c r="C140" s="156" t="s">
        <v>140</v>
      </c>
      <c r="D140" s="156" t="s">
        <v>289</v>
      </c>
      <c r="E140" s="157" t="s">
        <v>450</v>
      </c>
      <c r="F140" s="158" t="s">
        <v>451</v>
      </c>
      <c r="G140" s="159" t="s">
        <v>222</v>
      </c>
      <c r="H140" s="160">
        <v>8</v>
      </c>
      <c r="I140" s="161"/>
      <c r="J140" s="161">
        <f t="shared" si="0"/>
        <v>0</v>
      </c>
      <c r="K140" s="162"/>
      <c r="L140" s="163"/>
      <c r="M140" s="164" t="s">
        <v>1</v>
      </c>
      <c r="N140" s="165" t="s">
        <v>35</v>
      </c>
      <c r="O140" s="148">
        <v>0</v>
      </c>
      <c r="P140" s="148">
        <f t="shared" si="1"/>
        <v>0</v>
      </c>
      <c r="Q140" s="148">
        <v>0</v>
      </c>
      <c r="R140" s="148">
        <f t="shared" si="2"/>
        <v>0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136</v>
      </c>
      <c r="AT140" s="150" t="s">
        <v>289</v>
      </c>
      <c r="AU140" s="150" t="s">
        <v>80</v>
      </c>
      <c r="AY140" s="14" t="s">
        <v>120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78</v>
      </c>
      <c r="BK140" s="151">
        <f t="shared" si="9"/>
        <v>0</v>
      </c>
      <c r="BL140" s="14" t="s">
        <v>127</v>
      </c>
      <c r="BM140" s="150" t="s">
        <v>161</v>
      </c>
    </row>
    <row r="141" spans="1:65" s="2" customFormat="1" ht="16.5" customHeight="1">
      <c r="A141" s="26"/>
      <c r="B141" s="138"/>
      <c r="C141" s="156" t="s">
        <v>162</v>
      </c>
      <c r="D141" s="156" t="s">
        <v>289</v>
      </c>
      <c r="E141" s="157" t="s">
        <v>452</v>
      </c>
      <c r="F141" s="158" t="s">
        <v>453</v>
      </c>
      <c r="G141" s="159" t="s">
        <v>222</v>
      </c>
      <c r="H141" s="160">
        <v>2</v>
      </c>
      <c r="I141" s="161"/>
      <c r="J141" s="161">
        <f t="shared" si="0"/>
        <v>0</v>
      </c>
      <c r="K141" s="162"/>
      <c r="L141" s="163"/>
      <c r="M141" s="164" t="s">
        <v>1</v>
      </c>
      <c r="N141" s="165" t="s">
        <v>35</v>
      </c>
      <c r="O141" s="148">
        <v>0</v>
      </c>
      <c r="P141" s="148">
        <f t="shared" si="1"/>
        <v>0</v>
      </c>
      <c r="Q141" s="148">
        <v>0</v>
      </c>
      <c r="R141" s="148">
        <f t="shared" si="2"/>
        <v>0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136</v>
      </c>
      <c r="AT141" s="150" t="s">
        <v>289</v>
      </c>
      <c r="AU141" s="150" t="s">
        <v>80</v>
      </c>
      <c r="AY141" s="14" t="s">
        <v>120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78</v>
      </c>
      <c r="BK141" s="151">
        <f t="shared" si="9"/>
        <v>0</v>
      </c>
      <c r="BL141" s="14" t="s">
        <v>127</v>
      </c>
      <c r="BM141" s="150" t="s">
        <v>165</v>
      </c>
    </row>
    <row r="142" spans="1:65" s="2" customFormat="1" ht="16.5" customHeight="1">
      <c r="A142" s="26"/>
      <c r="B142" s="138"/>
      <c r="C142" s="156" t="s">
        <v>144</v>
      </c>
      <c r="D142" s="156" t="s">
        <v>289</v>
      </c>
      <c r="E142" s="157" t="s">
        <v>454</v>
      </c>
      <c r="F142" s="158" t="s">
        <v>455</v>
      </c>
      <c r="G142" s="159" t="s">
        <v>222</v>
      </c>
      <c r="H142" s="160">
        <v>4</v>
      </c>
      <c r="I142" s="161"/>
      <c r="J142" s="161">
        <f t="shared" si="0"/>
        <v>0</v>
      </c>
      <c r="K142" s="162"/>
      <c r="L142" s="163"/>
      <c r="M142" s="164" t="s">
        <v>1</v>
      </c>
      <c r="N142" s="165" t="s">
        <v>35</v>
      </c>
      <c r="O142" s="148">
        <v>0</v>
      </c>
      <c r="P142" s="148">
        <f t="shared" si="1"/>
        <v>0</v>
      </c>
      <c r="Q142" s="148">
        <v>0</v>
      </c>
      <c r="R142" s="148">
        <f t="shared" si="2"/>
        <v>0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136</v>
      </c>
      <c r="AT142" s="150" t="s">
        <v>289</v>
      </c>
      <c r="AU142" s="150" t="s">
        <v>80</v>
      </c>
      <c r="AY142" s="14" t="s">
        <v>120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78</v>
      </c>
      <c r="BK142" s="151">
        <f t="shared" si="9"/>
        <v>0</v>
      </c>
      <c r="BL142" s="14" t="s">
        <v>127</v>
      </c>
      <c r="BM142" s="150" t="s">
        <v>172</v>
      </c>
    </row>
    <row r="143" spans="1:65" s="12" customFormat="1" ht="22.65" customHeight="1">
      <c r="B143" s="126"/>
      <c r="D143" s="127" t="s">
        <v>69</v>
      </c>
      <c r="E143" s="136" t="s">
        <v>456</v>
      </c>
      <c r="F143" s="136" t="s">
        <v>457</v>
      </c>
      <c r="J143" s="137">
        <f>BK143</f>
        <v>0</v>
      </c>
      <c r="L143" s="126"/>
      <c r="M143" s="130"/>
      <c r="N143" s="131"/>
      <c r="O143" s="131"/>
      <c r="P143" s="132">
        <f>SUM(P144:P151)</f>
        <v>0</v>
      </c>
      <c r="Q143" s="131"/>
      <c r="R143" s="132">
        <f>SUM(R144:R151)</f>
        <v>0</v>
      </c>
      <c r="S143" s="131"/>
      <c r="T143" s="133">
        <f>SUM(T144:T151)</f>
        <v>0</v>
      </c>
      <c r="AR143" s="127" t="s">
        <v>78</v>
      </c>
      <c r="AT143" s="134" t="s">
        <v>69</v>
      </c>
      <c r="AU143" s="134" t="s">
        <v>78</v>
      </c>
      <c r="AY143" s="127" t="s">
        <v>120</v>
      </c>
      <c r="BK143" s="135">
        <f>SUM(BK144:BK151)</f>
        <v>0</v>
      </c>
    </row>
    <row r="144" spans="1:65" s="2" customFormat="1" ht="16.5" customHeight="1">
      <c r="A144" s="26"/>
      <c r="B144" s="138"/>
      <c r="C144" s="156" t="s">
        <v>232</v>
      </c>
      <c r="D144" s="156" t="s">
        <v>289</v>
      </c>
      <c r="E144" s="157" t="s">
        <v>458</v>
      </c>
      <c r="F144" s="158" t="s">
        <v>459</v>
      </c>
      <c r="G144" s="159" t="s">
        <v>222</v>
      </c>
      <c r="H144" s="160">
        <v>29</v>
      </c>
      <c r="I144" s="161"/>
      <c r="J144" s="161">
        <f t="shared" ref="J144:J151" si="10">ROUND(I144*H144,2)</f>
        <v>0</v>
      </c>
      <c r="K144" s="162"/>
      <c r="L144" s="163"/>
      <c r="M144" s="164" t="s">
        <v>1</v>
      </c>
      <c r="N144" s="165" t="s">
        <v>35</v>
      </c>
      <c r="O144" s="148">
        <v>0</v>
      </c>
      <c r="P144" s="148">
        <f t="shared" ref="P144:P151" si="11">O144*H144</f>
        <v>0</v>
      </c>
      <c r="Q144" s="148">
        <v>0</v>
      </c>
      <c r="R144" s="148">
        <f t="shared" ref="R144:R151" si="12">Q144*H144</f>
        <v>0</v>
      </c>
      <c r="S144" s="148">
        <v>0</v>
      </c>
      <c r="T144" s="149">
        <f t="shared" ref="T144:T151" si="13"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136</v>
      </c>
      <c r="AT144" s="150" t="s">
        <v>289</v>
      </c>
      <c r="AU144" s="150" t="s">
        <v>80</v>
      </c>
      <c r="AY144" s="14" t="s">
        <v>120</v>
      </c>
      <c r="BE144" s="151">
        <f t="shared" ref="BE144:BE151" si="14">IF(N144="základní",J144,0)</f>
        <v>0</v>
      </c>
      <c r="BF144" s="151">
        <f t="shared" ref="BF144:BF151" si="15">IF(N144="snížená",J144,0)</f>
        <v>0</v>
      </c>
      <c r="BG144" s="151">
        <f t="shared" ref="BG144:BG151" si="16">IF(N144="zákl. přenesená",J144,0)</f>
        <v>0</v>
      </c>
      <c r="BH144" s="151">
        <f t="shared" ref="BH144:BH151" si="17">IF(N144="sníž. přenesená",J144,0)</f>
        <v>0</v>
      </c>
      <c r="BI144" s="151">
        <f t="shared" ref="BI144:BI151" si="18">IF(N144="nulová",J144,0)</f>
        <v>0</v>
      </c>
      <c r="BJ144" s="14" t="s">
        <v>78</v>
      </c>
      <c r="BK144" s="151">
        <f t="shared" ref="BK144:BK151" si="19">ROUND(I144*H144,2)</f>
        <v>0</v>
      </c>
      <c r="BL144" s="14" t="s">
        <v>127</v>
      </c>
      <c r="BM144" s="150" t="s">
        <v>178</v>
      </c>
    </row>
    <row r="145" spans="1:65" s="2" customFormat="1" ht="16.5" customHeight="1">
      <c r="A145" s="26"/>
      <c r="B145" s="138"/>
      <c r="C145" s="156" t="s">
        <v>296</v>
      </c>
      <c r="D145" s="156" t="s">
        <v>289</v>
      </c>
      <c r="E145" s="157" t="s">
        <v>460</v>
      </c>
      <c r="F145" s="158" t="s">
        <v>461</v>
      </c>
      <c r="G145" s="159" t="s">
        <v>222</v>
      </c>
      <c r="H145" s="160">
        <v>2</v>
      </c>
      <c r="I145" s="161"/>
      <c r="J145" s="161">
        <f t="shared" si="10"/>
        <v>0</v>
      </c>
      <c r="K145" s="162"/>
      <c r="L145" s="163"/>
      <c r="M145" s="164" t="s">
        <v>1</v>
      </c>
      <c r="N145" s="165" t="s">
        <v>35</v>
      </c>
      <c r="O145" s="148">
        <v>0</v>
      </c>
      <c r="P145" s="148">
        <f t="shared" si="11"/>
        <v>0</v>
      </c>
      <c r="Q145" s="148">
        <v>0</v>
      </c>
      <c r="R145" s="148">
        <f t="shared" si="12"/>
        <v>0</v>
      </c>
      <c r="S145" s="148">
        <v>0</v>
      </c>
      <c r="T145" s="149">
        <f t="shared" si="13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50" t="s">
        <v>136</v>
      </c>
      <c r="AT145" s="150" t="s">
        <v>289</v>
      </c>
      <c r="AU145" s="150" t="s">
        <v>80</v>
      </c>
      <c r="AY145" s="14" t="s">
        <v>120</v>
      </c>
      <c r="BE145" s="151">
        <f t="shared" si="14"/>
        <v>0</v>
      </c>
      <c r="BF145" s="151">
        <f t="shared" si="15"/>
        <v>0</v>
      </c>
      <c r="BG145" s="151">
        <f t="shared" si="16"/>
        <v>0</v>
      </c>
      <c r="BH145" s="151">
        <f t="shared" si="17"/>
        <v>0</v>
      </c>
      <c r="BI145" s="151">
        <f t="shared" si="18"/>
        <v>0</v>
      </c>
      <c r="BJ145" s="14" t="s">
        <v>78</v>
      </c>
      <c r="BK145" s="151">
        <f t="shared" si="19"/>
        <v>0</v>
      </c>
      <c r="BL145" s="14" t="s">
        <v>127</v>
      </c>
      <c r="BM145" s="150" t="s">
        <v>183</v>
      </c>
    </row>
    <row r="146" spans="1:65" s="2" customFormat="1" ht="16.5" customHeight="1">
      <c r="A146" s="26"/>
      <c r="B146" s="138"/>
      <c r="C146" s="156" t="s">
        <v>236</v>
      </c>
      <c r="D146" s="156" t="s">
        <v>289</v>
      </c>
      <c r="E146" s="157" t="s">
        <v>462</v>
      </c>
      <c r="F146" s="158" t="s">
        <v>463</v>
      </c>
      <c r="G146" s="159" t="s">
        <v>222</v>
      </c>
      <c r="H146" s="160">
        <v>31</v>
      </c>
      <c r="I146" s="161"/>
      <c r="J146" s="161">
        <f t="shared" si="10"/>
        <v>0</v>
      </c>
      <c r="K146" s="162"/>
      <c r="L146" s="163"/>
      <c r="M146" s="164" t="s">
        <v>1</v>
      </c>
      <c r="N146" s="165" t="s">
        <v>35</v>
      </c>
      <c r="O146" s="148">
        <v>0</v>
      </c>
      <c r="P146" s="148">
        <f t="shared" si="11"/>
        <v>0</v>
      </c>
      <c r="Q146" s="148">
        <v>0</v>
      </c>
      <c r="R146" s="148">
        <f t="shared" si="12"/>
        <v>0</v>
      </c>
      <c r="S146" s="148">
        <v>0</v>
      </c>
      <c r="T146" s="149">
        <f t="shared" si="13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136</v>
      </c>
      <c r="AT146" s="150" t="s">
        <v>289</v>
      </c>
      <c r="AU146" s="150" t="s">
        <v>80</v>
      </c>
      <c r="AY146" s="14" t="s">
        <v>120</v>
      </c>
      <c r="BE146" s="151">
        <f t="shared" si="14"/>
        <v>0</v>
      </c>
      <c r="BF146" s="151">
        <f t="shared" si="15"/>
        <v>0</v>
      </c>
      <c r="BG146" s="151">
        <f t="shared" si="16"/>
        <v>0</v>
      </c>
      <c r="BH146" s="151">
        <f t="shared" si="17"/>
        <v>0</v>
      </c>
      <c r="BI146" s="151">
        <f t="shared" si="18"/>
        <v>0</v>
      </c>
      <c r="BJ146" s="14" t="s">
        <v>78</v>
      </c>
      <c r="BK146" s="151">
        <f t="shared" si="19"/>
        <v>0</v>
      </c>
      <c r="BL146" s="14" t="s">
        <v>127</v>
      </c>
      <c r="BM146" s="150" t="s">
        <v>229</v>
      </c>
    </row>
    <row r="147" spans="1:65" s="2" customFormat="1" ht="16.5" customHeight="1">
      <c r="A147" s="26"/>
      <c r="B147" s="138"/>
      <c r="C147" s="156" t="s">
        <v>304</v>
      </c>
      <c r="D147" s="156" t="s">
        <v>289</v>
      </c>
      <c r="E147" s="157" t="s">
        <v>464</v>
      </c>
      <c r="F147" s="158" t="s">
        <v>465</v>
      </c>
      <c r="G147" s="159" t="s">
        <v>151</v>
      </c>
      <c r="H147" s="160">
        <v>140</v>
      </c>
      <c r="I147" s="161"/>
      <c r="J147" s="161">
        <f t="shared" si="10"/>
        <v>0</v>
      </c>
      <c r="K147" s="162"/>
      <c r="L147" s="163"/>
      <c r="M147" s="164" t="s">
        <v>1</v>
      </c>
      <c r="N147" s="165" t="s">
        <v>35</v>
      </c>
      <c r="O147" s="148">
        <v>0</v>
      </c>
      <c r="P147" s="148">
        <f t="shared" si="11"/>
        <v>0</v>
      </c>
      <c r="Q147" s="148">
        <v>0</v>
      </c>
      <c r="R147" s="148">
        <f t="shared" si="12"/>
        <v>0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136</v>
      </c>
      <c r="AT147" s="150" t="s">
        <v>289</v>
      </c>
      <c r="AU147" s="150" t="s">
        <v>80</v>
      </c>
      <c r="AY147" s="14" t="s">
        <v>120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78</v>
      </c>
      <c r="BK147" s="151">
        <f t="shared" si="19"/>
        <v>0</v>
      </c>
      <c r="BL147" s="14" t="s">
        <v>127</v>
      </c>
      <c r="BM147" s="150" t="s">
        <v>232</v>
      </c>
    </row>
    <row r="148" spans="1:65" s="2" customFormat="1" ht="16.5" customHeight="1">
      <c r="A148" s="26"/>
      <c r="B148" s="138"/>
      <c r="C148" s="156" t="s">
        <v>239</v>
      </c>
      <c r="D148" s="156" t="s">
        <v>289</v>
      </c>
      <c r="E148" s="157" t="s">
        <v>466</v>
      </c>
      <c r="F148" s="158" t="s">
        <v>467</v>
      </c>
      <c r="G148" s="159" t="s">
        <v>222</v>
      </c>
      <c r="H148" s="160">
        <v>23</v>
      </c>
      <c r="I148" s="161"/>
      <c r="J148" s="161">
        <f t="shared" si="10"/>
        <v>0</v>
      </c>
      <c r="K148" s="162"/>
      <c r="L148" s="163"/>
      <c r="M148" s="164" t="s">
        <v>1</v>
      </c>
      <c r="N148" s="165" t="s">
        <v>35</v>
      </c>
      <c r="O148" s="148">
        <v>0</v>
      </c>
      <c r="P148" s="148">
        <f t="shared" si="11"/>
        <v>0</v>
      </c>
      <c r="Q148" s="148">
        <v>0</v>
      </c>
      <c r="R148" s="148">
        <f t="shared" si="12"/>
        <v>0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136</v>
      </c>
      <c r="AT148" s="150" t="s">
        <v>289</v>
      </c>
      <c r="AU148" s="150" t="s">
        <v>80</v>
      </c>
      <c r="AY148" s="14" t="s">
        <v>120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78</v>
      </c>
      <c r="BK148" s="151">
        <f t="shared" si="19"/>
        <v>0</v>
      </c>
      <c r="BL148" s="14" t="s">
        <v>127</v>
      </c>
      <c r="BM148" s="150" t="s">
        <v>236</v>
      </c>
    </row>
    <row r="149" spans="1:65" s="2" customFormat="1" ht="16.5" customHeight="1">
      <c r="A149" s="26"/>
      <c r="B149" s="138"/>
      <c r="C149" s="156" t="s">
        <v>313</v>
      </c>
      <c r="D149" s="156" t="s">
        <v>289</v>
      </c>
      <c r="E149" s="157" t="s">
        <v>468</v>
      </c>
      <c r="F149" s="158" t="s">
        <v>469</v>
      </c>
      <c r="G149" s="159" t="s">
        <v>222</v>
      </c>
      <c r="H149" s="160">
        <v>62</v>
      </c>
      <c r="I149" s="161"/>
      <c r="J149" s="161">
        <f t="shared" si="10"/>
        <v>0</v>
      </c>
      <c r="K149" s="162"/>
      <c r="L149" s="163"/>
      <c r="M149" s="164" t="s">
        <v>1</v>
      </c>
      <c r="N149" s="165" t="s">
        <v>35</v>
      </c>
      <c r="O149" s="148">
        <v>0</v>
      </c>
      <c r="P149" s="148">
        <f t="shared" si="11"/>
        <v>0</v>
      </c>
      <c r="Q149" s="148">
        <v>0</v>
      </c>
      <c r="R149" s="148">
        <f t="shared" si="12"/>
        <v>0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136</v>
      </c>
      <c r="AT149" s="150" t="s">
        <v>289</v>
      </c>
      <c r="AU149" s="150" t="s">
        <v>80</v>
      </c>
      <c r="AY149" s="14" t="s">
        <v>120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78</v>
      </c>
      <c r="BK149" s="151">
        <f t="shared" si="19"/>
        <v>0</v>
      </c>
      <c r="BL149" s="14" t="s">
        <v>127</v>
      </c>
      <c r="BM149" s="150" t="s">
        <v>239</v>
      </c>
    </row>
    <row r="150" spans="1:65" s="2" customFormat="1" ht="16.5" customHeight="1">
      <c r="A150" s="26"/>
      <c r="B150" s="138"/>
      <c r="C150" s="156" t="s">
        <v>243</v>
      </c>
      <c r="D150" s="156" t="s">
        <v>289</v>
      </c>
      <c r="E150" s="157" t="s">
        <v>470</v>
      </c>
      <c r="F150" s="158" t="s">
        <v>471</v>
      </c>
      <c r="G150" s="159" t="s">
        <v>222</v>
      </c>
      <c r="H150" s="160">
        <v>31</v>
      </c>
      <c r="I150" s="161"/>
      <c r="J150" s="161">
        <f t="shared" si="10"/>
        <v>0</v>
      </c>
      <c r="K150" s="162"/>
      <c r="L150" s="163"/>
      <c r="M150" s="164" t="s">
        <v>1</v>
      </c>
      <c r="N150" s="165" t="s">
        <v>35</v>
      </c>
      <c r="O150" s="148">
        <v>0</v>
      </c>
      <c r="P150" s="148">
        <f t="shared" si="11"/>
        <v>0</v>
      </c>
      <c r="Q150" s="148">
        <v>0</v>
      </c>
      <c r="R150" s="148">
        <f t="shared" si="12"/>
        <v>0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136</v>
      </c>
      <c r="AT150" s="150" t="s">
        <v>289</v>
      </c>
      <c r="AU150" s="150" t="s">
        <v>80</v>
      </c>
      <c r="AY150" s="14" t="s">
        <v>120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78</v>
      </c>
      <c r="BK150" s="151">
        <f t="shared" si="19"/>
        <v>0</v>
      </c>
      <c r="BL150" s="14" t="s">
        <v>127</v>
      </c>
      <c r="BM150" s="150" t="s">
        <v>243</v>
      </c>
    </row>
    <row r="151" spans="1:65" s="2" customFormat="1" ht="16.5" customHeight="1">
      <c r="A151" s="26"/>
      <c r="B151" s="138"/>
      <c r="C151" s="156" t="s">
        <v>324</v>
      </c>
      <c r="D151" s="156" t="s">
        <v>289</v>
      </c>
      <c r="E151" s="157" t="s">
        <v>472</v>
      </c>
      <c r="F151" s="158" t="s">
        <v>473</v>
      </c>
      <c r="G151" s="159" t="s">
        <v>222</v>
      </c>
      <c r="H151" s="160">
        <v>62</v>
      </c>
      <c r="I151" s="161"/>
      <c r="J151" s="161">
        <f t="shared" si="10"/>
        <v>0</v>
      </c>
      <c r="K151" s="162"/>
      <c r="L151" s="163"/>
      <c r="M151" s="164" t="s">
        <v>1</v>
      </c>
      <c r="N151" s="165" t="s">
        <v>35</v>
      </c>
      <c r="O151" s="148">
        <v>0</v>
      </c>
      <c r="P151" s="148">
        <f t="shared" si="11"/>
        <v>0</v>
      </c>
      <c r="Q151" s="148">
        <v>0</v>
      </c>
      <c r="R151" s="148">
        <f t="shared" si="12"/>
        <v>0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136</v>
      </c>
      <c r="AT151" s="150" t="s">
        <v>289</v>
      </c>
      <c r="AU151" s="150" t="s">
        <v>80</v>
      </c>
      <c r="AY151" s="14" t="s">
        <v>120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78</v>
      </c>
      <c r="BK151" s="151">
        <f t="shared" si="19"/>
        <v>0</v>
      </c>
      <c r="BL151" s="14" t="s">
        <v>127</v>
      </c>
      <c r="BM151" s="150" t="s">
        <v>246</v>
      </c>
    </row>
    <row r="152" spans="1:65" s="12" customFormat="1" ht="22.65" customHeight="1">
      <c r="B152" s="126"/>
      <c r="D152" s="127" t="s">
        <v>69</v>
      </c>
      <c r="E152" s="136" t="s">
        <v>474</v>
      </c>
      <c r="F152" s="136" t="s">
        <v>475</v>
      </c>
      <c r="J152" s="137">
        <f>BK152</f>
        <v>0</v>
      </c>
      <c r="L152" s="126"/>
      <c r="M152" s="130"/>
      <c r="N152" s="131"/>
      <c r="O152" s="131"/>
      <c r="P152" s="132">
        <f>SUM(P153:P154)</f>
        <v>0</v>
      </c>
      <c r="Q152" s="131"/>
      <c r="R152" s="132">
        <f>SUM(R153:R154)</f>
        <v>0</v>
      </c>
      <c r="S152" s="131"/>
      <c r="T152" s="133">
        <f>SUM(T153:T154)</f>
        <v>0</v>
      </c>
      <c r="AR152" s="127" t="s">
        <v>78</v>
      </c>
      <c r="AT152" s="134" t="s">
        <v>69</v>
      </c>
      <c r="AU152" s="134" t="s">
        <v>78</v>
      </c>
      <c r="AY152" s="127" t="s">
        <v>120</v>
      </c>
      <c r="BK152" s="135">
        <f>SUM(BK153:BK154)</f>
        <v>0</v>
      </c>
    </row>
    <row r="153" spans="1:65" s="2" customFormat="1" ht="16.5" customHeight="1">
      <c r="A153" s="26"/>
      <c r="B153" s="138"/>
      <c r="C153" s="139" t="s">
        <v>175</v>
      </c>
      <c r="D153" s="139" t="s">
        <v>123</v>
      </c>
      <c r="E153" s="140" t="s">
        <v>476</v>
      </c>
      <c r="F153" s="141" t="s">
        <v>475</v>
      </c>
      <c r="G153" s="142" t="s">
        <v>399</v>
      </c>
      <c r="H153" s="143">
        <v>160</v>
      </c>
      <c r="I153" s="144"/>
      <c r="J153" s="144">
        <f>ROUND(I153*H153,2)</f>
        <v>0</v>
      </c>
      <c r="K153" s="145"/>
      <c r="L153" s="27"/>
      <c r="M153" s="146" t="s">
        <v>1</v>
      </c>
      <c r="N153" s="147" t="s">
        <v>35</v>
      </c>
      <c r="O153" s="148">
        <v>0</v>
      </c>
      <c r="P153" s="148">
        <f>O153*H153</f>
        <v>0</v>
      </c>
      <c r="Q153" s="148">
        <v>0</v>
      </c>
      <c r="R153" s="148">
        <f>Q153*H153</f>
        <v>0</v>
      </c>
      <c r="S153" s="148">
        <v>0</v>
      </c>
      <c r="T153" s="149">
        <f>S153*H153</f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127</v>
      </c>
      <c r="AT153" s="150" t="s">
        <v>123</v>
      </c>
      <c r="AU153" s="150" t="s">
        <v>80</v>
      </c>
      <c r="AY153" s="14" t="s">
        <v>120</v>
      </c>
      <c r="BE153" s="151">
        <f>IF(N153="základní",J153,0)</f>
        <v>0</v>
      </c>
      <c r="BF153" s="151">
        <f>IF(N153="snížená",J153,0)</f>
        <v>0</v>
      </c>
      <c r="BG153" s="151">
        <f>IF(N153="zákl. přenesená",J153,0)</f>
        <v>0</v>
      </c>
      <c r="BH153" s="151">
        <f>IF(N153="sníž. přenesená",J153,0)</f>
        <v>0</v>
      </c>
      <c r="BI153" s="151">
        <f>IF(N153="nulová",J153,0)</f>
        <v>0</v>
      </c>
      <c r="BJ153" s="14" t="s">
        <v>78</v>
      </c>
      <c r="BK153" s="151">
        <f>ROUND(I153*H153,2)</f>
        <v>0</v>
      </c>
      <c r="BL153" s="14" t="s">
        <v>127</v>
      </c>
      <c r="BM153" s="150" t="s">
        <v>249</v>
      </c>
    </row>
    <row r="154" spans="1:65" s="2" customFormat="1" ht="16.5" customHeight="1">
      <c r="A154" s="26"/>
      <c r="B154" s="138"/>
      <c r="C154" s="139" t="s">
        <v>148</v>
      </c>
      <c r="D154" s="139" t="s">
        <v>123</v>
      </c>
      <c r="E154" s="140" t="s">
        <v>477</v>
      </c>
      <c r="F154" s="141" t="s">
        <v>478</v>
      </c>
      <c r="G154" s="142" t="s">
        <v>270</v>
      </c>
      <c r="H154" s="143">
        <v>62</v>
      </c>
      <c r="I154" s="144"/>
      <c r="J154" s="144">
        <f>ROUND(I154*H154,2)</f>
        <v>0</v>
      </c>
      <c r="K154" s="145"/>
      <c r="L154" s="27"/>
      <c r="M154" s="146" t="s">
        <v>1</v>
      </c>
      <c r="N154" s="147" t="s">
        <v>35</v>
      </c>
      <c r="O154" s="148">
        <v>0</v>
      </c>
      <c r="P154" s="148">
        <f>O154*H154</f>
        <v>0</v>
      </c>
      <c r="Q154" s="148">
        <v>0</v>
      </c>
      <c r="R154" s="148">
        <f>Q154*H154</f>
        <v>0</v>
      </c>
      <c r="S154" s="148">
        <v>0</v>
      </c>
      <c r="T154" s="149">
        <f>S154*H154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127</v>
      </c>
      <c r="AT154" s="150" t="s">
        <v>123</v>
      </c>
      <c r="AU154" s="150" t="s">
        <v>80</v>
      </c>
      <c r="AY154" s="14" t="s">
        <v>120</v>
      </c>
      <c r="BE154" s="151">
        <f>IF(N154="základní",J154,0)</f>
        <v>0</v>
      </c>
      <c r="BF154" s="151">
        <f>IF(N154="snížená",J154,0)</f>
        <v>0</v>
      </c>
      <c r="BG154" s="151">
        <f>IF(N154="zákl. přenesená",J154,0)</f>
        <v>0</v>
      </c>
      <c r="BH154" s="151">
        <f>IF(N154="sníž. přenesená",J154,0)</f>
        <v>0</v>
      </c>
      <c r="BI154" s="151">
        <f>IF(N154="nulová",J154,0)</f>
        <v>0</v>
      </c>
      <c r="BJ154" s="14" t="s">
        <v>78</v>
      </c>
      <c r="BK154" s="151">
        <f>ROUND(I154*H154,2)</f>
        <v>0</v>
      </c>
      <c r="BL154" s="14" t="s">
        <v>127</v>
      </c>
      <c r="BM154" s="150" t="s">
        <v>254</v>
      </c>
    </row>
    <row r="155" spans="1:65" s="12" customFormat="1" ht="22.65" customHeight="1">
      <c r="B155" s="126"/>
      <c r="D155" s="127" t="s">
        <v>69</v>
      </c>
      <c r="E155" s="136" t="s">
        <v>479</v>
      </c>
      <c r="F155" s="136" t="s">
        <v>480</v>
      </c>
      <c r="J155" s="137">
        <f>BK155</f>
        <v>0</v>
      </c>
      <c r="L155" s="126"/>
      <c r="M155" s="130"/>
      <c r="N155" s="131"/>
      <c r="O155" s="131"/>
      <c r="P155" s="132">
        <f>SUM(P156:P158)</f>
        <v>0</v>
      </c>
      <c r="Q155" s="131"/>
      <c r="R155" s="132">
        <f>SUM(R156:R158)</f>
        <v>0</v>
      </c>
      <c r="S155" s="131"/>
      <c r="T155" s="133">
        <f>SUM(T156:T158)</f>
        <v>0</v>
      </c>
      <c r="AR155" s="127" t="s">
        <v>78</v>
      </c>
      <c r="AT155" s="134" t="s">
        <v>69</v>
      </c>
      <c r="AU155" s="134" t="s">
        <v>78</v>
      </c>
      <c r="AY155" s="127" t="s">
        <v>120</v>
      </c>
      <c r="BK155" s="135">
        <f>SUM(BK156:BK158)</f>
        <v>0</v>
      </c>
    </row>
    <row r="156" spans="1:65" s="2" customFormat="1" ht="16.5" customHeight="1">
      <c r="A156" s="26"/>
      <c r="B156" s="138"/>
      <c r="C156" s="139" t="s">
        <v>8</v>
      </c>
      <c r="D156" s="139" t="s">
        <v>123</v>
      </c>
      <c r="E156" s="140" t="s">
        <v>405</v>
      </c>
      <c r="F156" s="141" t="s">
        <v>481</v>
      </c>
      <c r="G156" s="142" t="s">
        <v>222</v>
      </c>
      <c r="H156" s="143">
        <v>2</v>
      </c>
      <c r="I156" s="144"/>
      <c r="J156" s="144">
        <f>ROUND(I156*H156,2)</f>
        <v>0</v>
      </c>
      <c r="K156" s="145"/>
      <c r="L156" s="27"/>
      <c r="M156" s="146" t="s">
        <v>1</v>
      </c>
      <c r="N156" s="147" t="s">
        <v>35</v>
      </c>
      <c r="O156" s="148">
        <v>0</v>
      </c>
      <c r="P156" s="148">
        <f>O156*H156</f>
        <v>0</v>
      </c>
      <c r="Q156" s="148">
        <v>0</v>
      </c>
      <c r="R156" s="148">
        <f>Q156*H156</f>
        <v>0</v>
      </c>
      <c r="S156" s="148">
        <v>0</v>
      </c>
      <c r="T156" s="149">
        <f>S156*H156</f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127</v>
      </c>
      <c r="AT156" s="150" t="s">
        <v>123</v>
      </c>
      <c r="AU156" s="150" t="s">
        <v>80</v>
      </c>
      <c r="AY156" s="14" t="s">
        <v>120</v>
      </c>
      <c r="BE156" s="151">
        <f>IF(N156="základní",J156,0)</f>
        <v>0</v>
      </c>
      <c r="BF156" s="151">
        <f>IF(N156="snížená",J156,0)</f>
        <v>0</v>
      </c>
      <c r="BG156" s="151">
        <f>IF(N156="zákl. přenesená",J156,0)</f>
        <v>0</v>
      </c>
      <c r="BH156" s="151">
        <f>IF(N156="sníž. přenesená",J156,0)</f>
        <v>0</v>
      </c>
      <c r="BI156" s="151">
        <f>IF(N156="nulová",J156,0)</f>
        <v>0</v>
      </c>
      <c r="BJ156" s="14" t="s">
        <v>78</v>
      </c>
      <c r="BK156" s="151">
        <f>ROUND(I156*H156,2)</f>
        <v>0</v>
      </c>
      <c r="BL156" s="14" t="s">
        <v>127</v>
      </c>
      <c r="BM156" s="150" t="s">
        <v>260</v>
      </c>
    </row>
    <row r="157" spans="1:65" s="2" customFormat="1" ht="16.5" customHeight="1">
      <c r="A157" s="26"/>
      <c r="B157" s="138"/>
      <c r="C157" s="139" t="s">
        <v>152</v>
      </c>
      <c r="D157" s="139" t="s">
        <v>123</v>
      </c>
      <c r="E157" s="140" t="s">
        <v>397</v>
      </c>
      <c r="F157" s="141" t="s">
        <v>482</v>
      </c>
      <c r="G157" s="142" t="s">
        <v>143</v>
      </c>
      <c r="H157" s="143">
        <v>15.2</v>
      </c>
      <c r="I157" s="144"/>
      <c r="J157" s="144">
        <f>ROUND(I157*H157,2)</f>
        <v>0</v>
      </c>
      <c r="K157" s="145"/>
      <c r="L157" s="27"/>
      <c r="M157" s="146" t="s">
        <v>1</v>
      </c>
      <c r="N157" s="147" t="s">
        <v>35</v>
      </c>
      <c r="O157" s="148">
        <v>0</v>
      </c>
      <c r="P157" s="148">
        <f>O157*H157</f>
        <v>0</v>
      </c>
      <c r="Q157" s="148">
        <v>0</v>
      </c>
      <c r="R157" s="148">
        <f>Q157*H157</f>
        <v>0</v>
      </c>
      <c r="S157" s="148">
        <v>0</v>
      </c>
      <c r="T157" s="149">
        <f>S157*H157</f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127</v>
      </c>
      <c r="AT157" s="150" t="s">
        <v>123</v>
      </c>
      <c r="AU157" s="150" t="s">
        <v>80</v>
      </c>
      <c r="AY157" s="14" t="s">
        <v>120</v>
      </c>
      <c r="BE157" s="151">
        <f>IF(N157="základní",J157,0)</f>
        <v>0</v>
      </c>
      <c r="BF157" s="151">
        <f>IF(N157="snížená",J157,0)</f>
        <v>0</v>
      </c>
      <c r="BG157" s="151">
        <f>IF(N157="zákl. přenesená",J157,0)</f>
        <v>0</v>
      </c>
      <c r="BH157" s="151">
        <f>IF(N157="sníž. přenesená",J157,0)</f>
        <v>0</v>
      </c>
      <c r="BI157" s="151">
        <f>IF(N157="nulová",J157,0)</f>
        <v>0</v>
      </c>
      <c r="BJ157" s="14" t="s">
        <v>78</v>
      </c>
      <c r="BK157" s="151">
        <f>ROUND(I157*H157,2)</f>
        <v>0</v>
      </c>
      <c r="BL157" s="14" t="s">
        <v>127</v>
      </c>
      <c r="BM157" s="150" t="s">
        <v>263</v>
      </c>
    </row>
    <row r="158" spans="1:65" s="2" customFormat="1" ht="16.5" customHeight="1">
      <c r="A158" s="26"/>
      <c r="B158" s="138"/>
      <c r="C158" s="139" t="s">
        <v>233</v>
      </c>
      <c r="D158" s="139" t="s">
        <v>123</v>
      </c>
      <c r="E158" s="140" t="s">
        <v>483</v>
      </c>
      <c r="F158" s="141" t="s">
        <v>484</v>
      </c>
      <c r="G158" s="142" t="s">
        <v>151</v>
      </c>
      <c r="H158" s="143">
        <v>68</v>
      </c>
      <c r="I158" s="144"/>
      <c r="J158" s="144">
        <f>ROUND(I158*H158,2)</f>
        <v>0</v>
      </c>
      <c r="K158" s="145"/>
      <c r="L158" s="27"/>
      <c r="M158" s="146" t="s">
        <v>1</v>
      </c>
      <c r="N158" s="147" t="s">
        <v>35</v>
      </c>
      <c r="O158" s="148">
        <v>0</v>
      </c>
      <c r="P158" s="148">
        <f>O158*H158</f>
        <v>0</v>
      </c>
      <c r="Q158" s="148">
        <v>0</v>
      </c>
      <c r="R158" s="148">
        <f>Q158*H158</f>
        <v>0</v>
      </c>
      <c r="S158" s="148">
        <v>0</v>
      </c>
      <c r="T158" s="149">
        <f>S158*H158</f>
        <v>0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R158" s="150" t="s">
        <v>127</v>
      </c>
      <c r="AT158" s="150" t="s">
        <v>123</v>
      </c>
      <c r="AU158" s="150" t="s">
        <v>80</v>
      </c>
      <c r="AY158" s="14" t="s">
        <v>120</v>
      </c>
      <c r="BE158" s="151">
        <f>IF(N158="základní",J158,0)</f>
        <v>0</v>
      </c>
      <c r="BF158" s="151">
        <f>IF(N158="snížená",J158,0)</f>
        <v>0</v>
      </c>
      <c r="BG158" s="151">
        <f>IF(N158="zákl. přenesená",J158,0)</f>
        <v>0</v>
      </c>
      <c r="BH158" s="151">
        <f>IF(N158="sníž. přenesená",J158,0)</f>
        <v>0</v>
      </c>
      <c r="BI158" s="151">
        <f>IF(N158="nulová",J158,0)</f>
        <v>0</v>
      </c>
      <c r="BJ158" s="14" t="s">
        <v>78</v>
      </c>
      <c r="BK158" s="151">
        <f>ROUND(I158*H158,2)</f>
        <v>0</v>
      </c>
      <c r="BL158" s="14" t="s">
        <v>127</v>
      </c>
      <c r="BM158" s="150" t="s">
        <v>267</v>
      </c>
    </row>
    <row r="159" spans="1:65" s="12" customFormat="1" ht="22.65" customHeight="1">
      <c r="B159" s="126"/>
      <c r="D159" s="127" t="s">
        <v>69</v>
      </c>
      <c r="E159" s="136" t="s">
        <v>485</v>
      </c>
      <c r="F159" s="136" t="s">
        <v>480</v>
      </c>
      <c r="J159" s="137">
        <f>BK159</f>
        <v>0</v>
      </c>
      <c r="L159" s="126"/>
      <c r="M159" s="130"/>
      <c r="N159" s="131"/>
      <c r="O159" s="131"/>
      <c r="P159" s="132">
        <f>P160</f>
        <v>0</v>
      </c>
      <c r="Q159" s="131"/>
      <c r="R159" s="132">
        <f>R160</f>
        <v>0</v>
      </c>
      <c r="S159" s="131"/>
      <c r="T159" s="133">
        <f>T160</f>
        <v>0</v>
      </c>
      <c r="AR159" s="127" t="s">
        <v>78</v>
      </c>
      <c r="AT159" s="134" t="s">
        <v>69</v>
      </c>
      <c r="AU159" s="134" t="s">
        <v>78</v>
      </c>
      <c r="AY159" s="127" t="s">
        <v>120</v>
      </c>
      <c r="BK159" s="135">
        <f>BK160</f>
        <v>0</v>
      </c>
    </row>
    <row r="160" spans="1:65" s="2" customFormat="1" ht="44.25" customHeight="1">
      <c r="A160" s="26"/>
      <c r="B160" s="138"/>
      <c r="C160" s="139" t="s">
        <v>155</v>
      </c>
      <c r="D160" s="139" t="s">
        <v>123</v>
      </c>
      <c r="E160" s="140" t="s">
        <v>486</v>
      </c>
      <c r="F160" s="141" t="s">
        <v>487</v>
      </c>
      <c r="G160" s="142" t="s">
        <v>222</v>
      </c>
      <c r="H160" s="143">
        <v>4</v>
      </c>
      <c r="I160" s="144"/>
      <c r="J160" s="144">
        <f>ROUND(I160*H160,2)</f>
        <v>0</v>
      </c>
      <c r="K160" s="145"/>
      <c r="L160" s="27"/>
      <c r="M160" s="152" t="s">
        <v>1</v>
      </c>
      <c r="N160" s="153" t="s">
        <v>35</v>
      </c>
      <c r="O160" s="154">
        <v>0</v>
      </c>
      <c r="P160" s="154">
        <f>O160*H160</f>
        <v>0</v>
      </c>
      <c r="Q160" s="154">
        <v>0</v>
      </c>
      <c r="R160" s="154">
        <f>Q160*H160</f>
        <v>0</v>
      </c>
      <c r="S160" s="154">
        <v>0</v>
      </c>
      <c r="T160" s="155">
        <f>S160*H160</f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127</v>
      </c>
      <c r="AT160" s="150" t="s">
        <v>123</v>
      </c>
      <c r="AU160" s="150" t="s">
        <v>80</v>
      </c>
      <c r="AY160" s="14" t="s">
        <v>120</v>
      </c>
      <c r="BE160" s="151">
        <f>IF(N160="základní",J160,0)</f>
        <v>0</v>
      </c>
      <c r="BF160" s="151">
        <f>IF(N160="snížená",J160,0)</f>
        <v>0</v>
      </c>
      <c r="BG160" s="151">
        <f>IF(N160="zákl. přenesená",J160,0)</f>
        <v>0</v>
      </c>
      <c r="BH160" s="151">
        <f>IF(N160="sníž. přenesená",J160,0)</f>
        <v>0</v>
      </c>
      <c r="BI160" s="151">
        <f>IF(N160="nulová",J160,0)</f>
        <v>0</v>
      </c>
      <c r="BJ160" s="14" t="s">
        <v>78</v>
      </c>
      <c r="BK160" s="151">
        <f>ROUND(I160*H160,2)</f>
        <v>0</v>
      </c>
      <c r="BL160" s="14" t="s">
        <v>127</v>
      </c>
      <c r="BM160" s="150" t="s">
        <v>271</v>
      </c>
    </row>
    <row r="161" spans="1:31" s="2" customFormat="1" ht="6.9" customHeight="1">
      <c r="A161" s="26"/>
      <c r="B161" s="41"/>
      <c r="C161" s="42"/>
      <c r="D161" s="42"/>
      <c r="E161" s="42"/>
      <c r="F161" s="42"/>
      <c r="G161" s="42"/>
      <c r="H161" s="42"/>
      <c r="I161" s="42"/>
      <c r="J161" s="42"/>
      <c r="K161" s="42"/>
      <c r="L161" s="27"/>
      <c r="M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</row>
  </sheetData>
  <autoFilter ref="C124:K160" xr:uid="{00000000-0009-0000-0000-000004000000}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SO 01-1 - Bourací práce</vt:lpstr>
      <vt:lpstr>SO 01-2 - Stavební část - I.</vt:lpstr>
      <vt:lpstr>SO 01-3 - Stavební část -...</vt:lpstr>
      <vt:lpstr>SO 01-4 - Technologie</vt:lpstr>
      <vt:lpstr>'Rekapitulace stavby'!Názvy_tisku</vt:lpstr>
      <vt:lpstr>'SO 01-1 - Bourací práce'!Názvy_tisku</vt:lpstr>
      <vt:lpstr>'SO 01-2 - Stavební část - I.'!Názvy_tisku</vt:lpstr>
      <vt:lpstr>'SO 01-3 - Stavební část -...'!Názvy_tisku</vt:lpstr>
      <vt:lpstr>'SO 01-4 - Technologie'!Názvy_tisku</vt:lpstr>
      <vt:lpstr>'Rekapitulace stavby'!Oblast_tisku</vt:lpstr>
      <vt:lpstr>'SO 01-1 - Bourací práce'!Oblast_tisku</vt:lpstr>
      <vt:lpstr>'SO 01-2 - Stavební část - I.'!Oblast_tisku</vt:lpstr>
      <vt:lpstr>'SO 01-3 - Stavební část -...'!Oblast_tisku</vt:lpstr>
      <vt:lpstr>'SO 01-4 - Technologie'!Oblast_tisku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Lojík</dc:creator>
  <cp:lastModifiedBy>Pavelec Marek</cp:lastModifiedBy>
  <cp:lastPrinted>2020-04-21T14:47:45Z</cp:lastPrinted>
  <dcterms:created xsi:type="dcterms:W3CDTF">2020-01-21T12:03:30Z</dcterms:created>
  <dcterms:modified xsi:type="dcterms:W3CDTF">2020-04-21T14:50:28Z</dcterms:modified>
</cp:coreProperties>
</file>